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517\"/>
    </mc:Choice>
  </mc:AlternateContent>
  <xr:revisionPtr revIDLastSave="0" documentId="13_ncr:1_{8CD34B0C-410C-4EC0-B131-6A3FD9997F2E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7.1" sheetId="199" r:id="rId5"/>
    <sheet name="havelvac 7.2" sheetId="200" r:id="rId6"/>
    <sheet name="havelvac 7.3" sheetId="201" r:id="rId7"/>
    <sheet name="havelvac 7.4" sheetId="202" r:id="rId8"/>
    <sheet name="havelvac 7.5" sheetId="203" r:id="rId9"/>
    <sheet name="havelvac 7.6" sheetId="204" r:id="rId10"/>
    <sheet name="havelvac 7.7" sheetId="205" r:id="rId11"/>
    <sheet name="havelvac 7.8" sheetId="207" r:id="rId12"/>
    <sheet name="havelvac 7.9" sheetId="206" r:id="rId13"/>
    <sheet name="havelvac 7.10" sheetId="208" r:id="rId14"/>
    <sheet name="havelvac 7.11" sheetId="210" r:id="rId15"/>
    <sheet name="havelvac 7.12" sheetId="211" r:id="rId16"/>
    <sheet name="havelvac 7.13" sheetId="212" r:id="rId17"/>
  </sheets>
  <definedNames>
    <definedName name="_xlnm._FilterDatabase" localSheetId="3" hidden="1">'havelvac 6 varchakan'!$H$7:$M$7</definedName>
    <definedName name="_xlnm._FilterDatabase" localSheetId="4" hidden="1">'havelvac 7.1'!$A$9:$T$784</definedName>
    <definedName name="_xlnm._FilterDatabase" localSheetId="13" hidden="1">'havelvac 7.10'!$H$12:$M$42</definedName>
    <definedName name="_xlnm._FilterDatabase" localSheetId="14" hidden="1">'havelvac 7.11'!$H$12:$M$42</definedName>
    <definedName name="_xlnm._FilterDatabase" localSheetId="15" hidden="1">'havelvac 7.12'!$H$12:$M$42</definedName>
    <definedName name="_xlnm._FilterDatabase" localSheetId="16" hidden="1">'havelvac 7.13'!$H$12:$M$42</definedName>
    <definedName name="_xlnm._FilterDatabase" localSheetId="5" hidden="1">'havelvac 7.2'!$H$12:$M$42</definedName>
    <definedName name="_xlnm._FilterDatabase" localSheetId="6" hidden="1">'havelvac 7.3'!$H$12:$M$42</definedName>
    <definedName name="_xlnm._FilterDatabase" localSheetId="7" hidden="1">'havelvac 7.4'!$H$12:$M$42</definedName>
    <definedName name="_xlnm._FilterDatabase" localSheetId="8" hidden="1">'havelvac 7.5'!$H$12:$M$42</definedName>
    <definedName name="_xlnm._FilterDatabase" localSheetId="9" hidden="1">'havelvac 7.6'!$H$12:$M$42</definedName>
    <definedName name="_xlnm._FilterDatabase" localSheetId="10" hidden="1">'havelvac 7.7'!$H$12:$M$42</definedName>
    <definedName name="_xlnm._FilterDatabase" localSheetId="11" hidden="1">'havelvac 7.8'!$H$12:$M$42</definedName>
    <definedName name="_xlnm._FilterDatabase" localSheetId="12" hidden="1">'havelvac 7.9'!$H$12:$M$42</definedName>
    <definedName name="_xlnm.Print_Area" localSheetId="2">Hashvt!$A$1:$C$19</definedName>
    <definedName name="_xlnm.Print_Area" localSheetId="1">'havelvac 3'!$A$1:$M$130</definedName>
    <definedName name="_xlnm.Print_Area" localSheetId="3">'havelvac 6 varchakan'!$H$1:$AB$623</definedName>
    <definedName name="_xlnm.Print_Area" localSheetId="4">'havelvac 7.1'!$H$1:$P$784</definedName>
    <definedName name="_xlnm.Print_Area" localSheetId="13">'havelvac 7.10'!$H$1:$P$777</definedName>
    <definedName name="_xlnm.Print_Area" localSheetId="14">'havelvac 7.11'!$F$1:$P$784</definedName>
    <definedName name="_xlnm.Print_Area" localSheetId="15">'havelvac 7.12'!$H$1:$P$784</definedName>
    <definedName name="_xlnm.Print_Area" localSheetId="16">'havelvac 7.13'!$H$1:$P$617</definedName>
    <definedName name="_xlnm.Print_Area" localSheetId="5">'havelvac 7.2'!$H$1:$P$777</definedName>
    <definedName name="_xlnm.Print_Area" localSheetId="6">'havelvac 7.3'!$H$1:$P$775</definedName>
    <definedName name="_xlnm.Print_Area" localSheetId="7">'havelvac 7.4'!$H$1:$P$777</definedName>
    <definedName name="_xlnm.Print_Area" localSheetId="8">'havelvac 7.5'!$H$1:$P$777</definedName>
    <definedName name="_xlnm.Print_Area" localSheetId="9">'havelvac 7.6'!$A$1:$P$775</definedName>
    <definedName name="_xlnm.Print_Area" localSheetId="10">'havelvac 7.7'!$H$1:$P$777</definedName>
    <definedName name="_xlnm.Print_Area" localSheetId="11">'havelvac 7.8'!$H$1:$P$777</definedName>
    <definedName name="_xlnm.Print_Area" localSheetId="12">'havelvac 7.9'!$H$1:$P$777</definedName>
    <definedName name="_xlnm.Print_Titles" localSheetId="1">'havelvac 3'!$9:$12</definedName>
    <definedName name="_xlnm.Print_Titles" localSheetId="3">'havelvac 6 varchakan'!$4:$7</definedName>
    <definedName name="_xlnm.Print_Titles" localSheetId="4">'havelvac 7.1'!$10:$12</definedName>
    <definedName name="_xlnm.Print_Titles" localSheetId="13">'havelvac 7.10'!$10:$12</definedName>
    <definedName name="_xlnm.Print_Titles" localSheetId="14">'havelvac 7.11'!$10:$12</definedName>
    <definedName name="_xlnm.Print_Titles" localSheetId="15">'havelvac 7.12'!$10:$12</definedName>
    <definedName name="_xlnm.Print_Titles" localSheetId="16">'havelvac 7.13'!$10:$12</definedName>
    <definedName name="_xlnm.Print_Titles" localSheetId="5">'havelvac 7.2'!$10:$12</definedName>
    <definedName name="_xlnm.Print_Titles" localSheetId="6">'havelvac 7.3'!$10:$12</definedName>
    <definedName name="_xlnm.Print_Titles" localSheetId="7">'havelvac 7.4'!$10:$12</definedName>
    <definedName name="_xlnm.Print_Titles" localSheetId="8">'havelvac 7.5'!$10:$12</definedName>
    <definedName name="_xlnm.Print_Titles" localSheetId="9">'havelvac 7.6'!$10:$12</definedName>
    <definedName name="_xlnm.Print_Titles" localSheetId="10">'havelvac 7.7'!$10:$12</definedName>
    <definedName name="_xlnm.Print_Titles" localSheetId="11">'havelvac 7.8'!$10:$12</definedName>
    <definedName name="_xlnm.Print_Titles" localSheetId="12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P453" i="199" l="1"/>
  <c r="O440" i="199"/>
  <c r="P440" i="199"/>
  <c r="O440" i="200"/>
  <c r="P440" i="200"/>
  <c r="O440" i="201"/>
  <c r="P440" i="201"/>
  <c r="O440" i="202"/>
  <c r="P440" i="202"/>
  <c r="O440" i="203"/>
  <c r="P440" i="203"/>
  <c r="O440" i="204"/>
  <c r="P440" i="204"/>
  <c r="O440" i="205"/>
  <c r="P440" i="205"/>
  <c r="O440" i="207"/>
  <c r="P440" i="207"/>
  <c r="O440" i="206"/>
  <c r="P440" i="206"/>
  <c r="O440" i="208"/>
  <c r="P440" i="208"/>
  <c r="O440" i="210"/>
  <c r="P440" i="210"/>
  <c r="O440" i="211"/>
  <c r="P440" i="211"/>
  <c r="O440" i="212"/>
  <c r="P440" i="212"/>
  <c r="N440" i="200"/>
  <c r="N440" i="201"/>
  <c r="N440" i="202"/>
  <c r="N440" i="203"/>
  <c r="N440" i="204"/>
  <c r="N440" i="205"/>
  <c r="N440" i="207"/>
  <c r="N440" i="206"/>
  <c r="N440" i="208"/>
  <c r="N440" i="210"/>
  <c r="N440" i="211"/>
  <c r="N440" i="212"/>
  <c r="O453" i="199"/>
  <c r="P453" i="200"/>
  <c r="N453" i="200" s="1"/>
  <c r="O453" i="200"/>
  <c r="P453" i="201"/>
  <c r="O453" i="201"/>
  <c r="P453" i="202"/>
  <c r="N453" i="202" s="1"/>
  <c r="O453" i="202"/>
  <c r="P453" i="203"/>
  <c r="O453" i="203"/>
  <c r="N453" i="203" s="1"/>
  <c r="P453" i="204"/>
  <c r="O453" i="204"/>
  <c r="P453" i="205"/>
  <c r="O453" i="205"/>
  <c r="P453" i="207"/>
  <c r="O453" i="207"/>
  <c r="N453" i="207"/>
  <c r="P453" i="206"/>
  <c r="O453" i="206"/>
  <c r="N453" i="206" s="1"/>
  <c r="P453" i="208"/>
  <c r="O453" i="208"/>
  <c r="P453" i="210"/>
  <c r="O453" i="210"/>
  <c r="N453" i="210" s="1"/>
  <c r="P453" i="211"/>
  <c r="O453" i="211"/>
  <c r="N453" i="211" s="1"/>
  <c r="P453" i="212"/>
  <c r="O453" i="212"/>
  <c r="N453" i="212" s="1"/>
  <c r="N454" i="199"/>
  <c r="N454" i="200"/>
  <c r="N454" i="201"/>
  <c r="N454" i="202"/>
  <c r="N454" i="203"/>
  <c r="N454" i="204"/>
  <c r="N454" i="205"/>
  <c r="N454" i="207"/>
  <c r="N454" i="206"/>
  <c r="N454" i="208"/>
  <c r="N454" i="210"/>
  <c r="N454" i="211"/>
  <c r="N454" i="212"/>
  <c r="O783" i="199"/>
  <c r="O778" i="199" s="1"/>
  <c r="P223" i="199"/>
  <c r="O251" i="199"/>
  <c r="O250" i="199" s="1"/>
  <c r="O350" i="199"/>
  <c r="O243" i="199"/>
  <c r="N453" i="199" l="1"/>
  <c r="N440" i="199" s="1"/>
  <c r="N453" i="204"/>
  <c r="N453" i="201"/>
  <c r="N453" i="208"/>
  <c r="N453" i="205"/>
  <c r="P163" i="199"/>
  <c r="N784" i="200"/>
  <c r="N784" i="201"/>
  <c r="N784" i="202"/>
  <c r="N784" i="203"/>
  <c r="N784" i="204"/>
  <c r="N784" i="205"/>
  <c r="N784" i="207"/>
  <c r="N784" i="206"/>
  <c r="N784" i="208"/>
  <c r="N784" i="210"/>
  <c r="N784" i="211"/>
  <c r="N784" i="212"/>
  <c r="N784" i="199"/>
  <c r="P778" i="200"/>
  <c r="P778" i="201"/>
  <c r="P778" i="202"/>
  <c r="P778" i="203"/>
  <c r="P778" i="204"/>
  <c r="P778" i="205"/>
  <c r="P778" i="207"/>
  <c r="P778" i="206"/>
  <c r="P778" i="208"/>
  <c r="P778" i="210"/>
  <c r="P778" i="211"/>
  <c r="P778" i="212"/>
  <c r="P778" i="199"/>
  <c r="N778" i="199" s="1"/>
  <c r="O778" i="200"/>
  <c r="O778" i="201"/>
  <c r="O778" i="202"/>
  <c r="N778" i="202" s="1"/>
  <c r="O778" i="203"/>
  <c r="N778" i="203" s="1"/>
  <c r="O778" i="204"/>
  <c r="O778" i="205"/>
  <c r="O778" i="207"/>
  <c r="N778" i="207" s="1"/>
  <c r="O778" i="206"/>
  <c r="N778" i="206" s="1"/>
  <c r="O778" i="208"/>
  <c r="O778" i="210"/>
  <c r="O778" i="211"/>
  <c r="N778" i="211" s="1"/>
  <c r="O778" i="212"/>
  <c r="N778" i="212" s="1"/>
  <c r="N781" i="200"/>
  <c r="N782" i="200"/>
  <c r="N783" i="200"/>
  <c r="N781" i="201"/>
  <c r="N782" i="201"/>
  <c r="N783" i="201"/>
  <c r="N781" i="202"/>
  <c r="N782" i="202"/>
  <c r="N783" i="202"/>
  <c r="N781" i="203"/>
  <c r="N782" i="203"/>
  <c r="N783" i="203"/>
  <c r="N781" i="204"/>
  <c r="N782" i="204"/>
  <c r="N783" i="204"/>
  <c r="N781" i="205"/>
  <c r="N782" i="205"/>
  <c r="N783" i="205"/>
  <c r="N781" i="207"/>
  <c r="N782" i="207"/>
  <c r="N783" i="207"/>
  <c r="N781" i="206"/>
  <c r="N782" i="206"/>
  <c r="N783" i="206"/>
  <c r="N781" i="208"/>
  <c r="N782" i="208"/>
  <c r="N783" i="208"/>
  <c r="N781" i="210"/>
  <c r="N782" i="210"/>
  <c r="N783" i="210"/>
  <c r="N781" i="211"/>
  <c r="N782" i="211"/>
  <c r="N783" i="211"/>
  <c r="N781" i="212"/>
  <c r="N782" i="212"/>
  <c r="N783" i="212"/>
  <c r="N781" i="199"/>
  <c r="N782" i="199"/>
  <c r="P680" i="200"/>
  <c r="P680" i="201"/>
  <c r="P680" i="202"/>
  <c r="P680" i="203"/>
  <c r="P680" i="204"/>
  <c r="P680" i="205"/>
  <c r="P680" i="207"/>
  <c r="P680" i="206"/>
  <c r="P680" i="208"/>
  <c r="P680" i="210"/>
  <c r="P680" i="211"/>
  <c r="P680" i="212"/>
  <c r="P680" i="199"/>
  <c r="O680" i="200"/>
  <c r="O680" i="201"/>
  <c r="O680" i="202"/>
  <c r="N680" i="202" s="1"/>
  <c r="O680" i="203"/>
  <c r="O680" i="204"/>
  <c r="O680" i="205"/>
  <c r="O680" i="207"/>
  <c r="N680" i="207" s="1"/>
  <c r="O680" i="206"/>
  <c r="O680" i="208"/>
  <c r="N680" i="208" s="1"/>
  <c r="O680" i="210"/>
  <c r="O680" i="211"/>
  <c r="N680" i="211" s="1"/>
  <c r="O680" i="212"/>
  <c r="O680" i="199"/>
  <c r="N681" i="199"/>
  <c r="N681" i="200"/>
  <c r="N681" i="201"/>
  <c r="N681" i="202"/>
  <c r="N681" i="203"/>
  <c r="N681" i="204"/>
  <c r="N681" i="205"/>
  <c r="N681" i="207"/>
  <c r="N681" i="206"/>
  <c r="N681" i="208"/>
  <c r="N681" i="210"/>
  <c r="N681" i="211"/>
  <c r="N681" i="212"/>
  <c r="P415" i="199"/>
  <c r="P190" i="199"/>
  <c r="P668" i="199"/>
  <c r="P414" i="199"/>
  <c r="P346" i="199"/>
  <c r="N680" i="210" l="1"/>
  <c r="N680" i="201"/>
  <c r="N680" i="204"/>
  <c r="N778" i="208"/>
  <c r="N778" i="204"/>
  <c r="N778" i="200"/>
  <c r="N680" i="205"/>
  <c r="N778" i="210"/>
  <c r="N778" i="205"/>
  <c r="N778" i="201"/>
  <c r="N680" i="200"/>
  <c r="N680" i="199"/>
  <c r="N680" i="212"/>
  <c r="N680" i="206"/>
  <c r="N680" i="203"/>
  <c r="P382" i="199" l="1"/>
  <c r="P182" i="199" l="1"/>
  <c r="P209" i="199" l="1"/>
  <c r="P97" i="199"/>
  <c r="N624" i="200"/>
  <c r="N625" i="200"/>
  <c r="N624" i="201"/>
  <c r="N625" i="201"/>
  <c r="N624" i="202"/>
  <c r="N625" i="202"/>
  <c r="N624" i="203"/>
  <c r="N625" i="203"/>
  <c r="N624" i="204"/>
  <c r="N625" i="204"/>
  <c r="N624" i="205"/>
  <c r="N625" i="205"/>
  <c r="N624" i="207"/>
  <c r="N625" i="207"/>
  <c r="N624" i="206"/>
  <c r="N625" i="206"/>
  <c r="N624" i="208"/>
  <c r="N625" i="208"/>
  <c r="N624" i="210"/>
  <c r="N625" i="210"/>
  <c r="N624" i="211"/>
  <c r="N625" i="211"/>
  <c r="N624" i="212"/>
  <c r="N625" i="212"/>
  <c r="N624" i="199"/>
  <c r="N625" i="199"/>
  <c r="P622" i="200"/>
  <c r="P622" i="201"/>
  <c r="P622" i="202"/>
  <c r="P622" i="203"/>
  <c r="P622" i="204"/>
  <c r="P622" i="205"/>
  <c r="P622" i="207"/>
  <c r="P622" i="206"/>
  <c r="P622" i="208"/>
  <c r="P622" i="210"/>
  <c r="P622" i="211"/>
  <c r="P622" i="212"/>
  <c r="P622" i="199"/>
  <c r="O622" i="200"/>
  <c r="O622" i="201"/>
  <c r="O622" i="202"/>
  <c r="O622" i="203"/>
  <c r="O622" i="204"/>
  <c r="O622" i="205"/>
  <c r="O622" i="207"/>
  <c r="O622" i="206"/>
  <c r="O622" i="208"/>
  <c r="O622" i="210"/>
  <c r="O622" i="211"/>
  <c r="O622" i="212"/>
  <c r="O622" i="199"/>
  <c r="O114" i="199"/>
  <c r="O189" i="199"/>
  <c r="P570" i="199" l="1"/>
  <c r="P521" i="199"/>
  <c r="P476" i="199"/>
  <c r="P222" i="199"/>
  <c r="P210" i="199" l="1"/>
  <c r="P215" i="199"/>
  <c r="P132" i="199"/>
  <c r="P212" i="200"/>
  <c r="P212" i="201"/>
  <c r="P212" i="202"/>
  <c r="P212" i="203"/>
  <c r="P212" i="204"/>
  <c r="P212" i="205"/>
  <c r="P212" i="207"/>
  <c r="P212" i="206"/>
  <c r="P212" i="208"/>
  <c r="P212" i="210"/>
  <c r="P212" i="211"/>
  <c r="P212" i="212"/>
  <c r="P212" i="199"/>
  <c r="N214" i="200"/>
  <c r="N214" i="201"/>
  <c r="N214" i="202"/>
  <c r="N214" i="203"/>
  <c r="N214" i="204"/>
  <c r="N214" i="205"/>
  <c r="N214" i="207"/>
  <c r="N214" i="206"/>
  <c r="N214" i="208"/>
  <c r="N214" i="210"/>
  <c r="N214" i="211"/>
  <c r="N214" i="212"/>
  <c r="N214" i="199"/>
  <c r="O212" i="200"/>
  <c r="O212" i="201"/>
  <c r="O212" i="202"/>
  <c r="O212" i="203"/>
  <c r="O212" i="204"/>
  <c r="O212" i="205"/>
  <c r="O212" i="207"/>
  <c r="O212" i="206"/>
  <c r="O212" i="208"/>
  <c r="O212" i="210"/>
  <c r="O212" i="211"/>
  <c r="O212" i="212"/>
  <c r="O212" i="199"/>
  <c r="A214" i="200"/>
  <c r="A214" i="201"/>
  <c r="A214" i="202"/>
  <c r="A214" i="203"/>
  <c r="A214" i="204"/>
  <c r="A214" i="205"/>
  <c r="A214" i="207"/>
  <c r="A214" i="206"/>
  <c r="A214" i="208"/>
  <c r="A214" i="210"/>
  <c r="A214" i="211"/>
  <c r="A214" i="212"/>
  <c r="A214" i="199"/>
  <c r="N212" i="200" l="1"/>
  <c r="N212" i="212"/>
  <c r="N212" i="206"/>
  <c r="N212" i="203"/>
  <c r="N212" i="199"/>
  <c r="N212" i="204"/>
  <c r="N212" i="208"/>
  <c r="N212" i="211"/>
  <c r="N212" i="207"/>
  <c r="N212" i="202"/>
  <c r="N212" i="210"/>
  <c r="N212" i="205"/>
  <c r="N212" i="201"/>
  <c r="P248" i="199" l="1"/>
  <c r="O300" i="199" l="1"/>
  <c r="O323" i="207"/>
  <c r="O552" i="199"/>
  <c r="P170" i="200"/>
  <c r="P170" i="201"/>
  <c r="P170" i="202"/>
  <c r="P170" i="203"/>
  <c r="P170" i="204"/>
  <c r="P170" i="205"/>
  <c r="P170" i="207"/>
  <c r="P170" i="206"/>
  <c r="P170" i="208"/>
  <c r="P170" i="210"/>
  <c r="P170" i="211"/>
  <c r="P170" i="212"/>
  <c r="P170" i="199"/>
  <c r="O170" i="200"/>
  <c r="O170" i="201"/>
  <c r="O170" i="202"/>
  <c r="O170" i="203"/>
  <c r="O170" i="204"/>
  <c r="O170" i="205"/>
  <c r="O170" i="207"/>
  <c r="O170" i="206"/>
  <c r="N170" i="206" s="1"/>
  <c r="O170" i="208"/>
  <c r="O170" i="210"/>
  <c r="O170" i="211"/>
  <c r="O170" i="212"/>
  <c r="O170" i="199"/>
  <c r="N171" i="200"/>
  <c r="N171" i="201"/>
  <c r="N171" i="202"/>
  <c r="N171" i="203"/>
  <c r="N171" i="204"/>
  <c r="N171" i="205"/>
  <c r="N171" i="207"/>
  <c r="N171" i="206"/>
  <c r="N171" i="208"/>
  <c r="N171" i="210"/>
  <c r="N171" i="211"/>
  <c r="N171" i="212"/>
  <c r="N171" i="199"/>
  <c r="N90" i="200"/>
  <c r="N90" i="201"/>
  <c r="N90" i="202"/>
  <c r="N90" i="203"/>
  <c r="N90" i="204"/>
  <c r="N90" i="205"/>
  <c r="N90" i="207"/>
  <c r="N90" i="206"/>
  <c r="N90" i="208"/>
  <c r="N90" i="210"/>
  <c r="N90" i="211"/>
  <c r="N90" i="212"/>
  <c r="N90" i="199"/>
  <c r="N97" i="200"/>
  <c r="N97" i="201"/>
  <c r="N97" i="202"/>
  <c r="N97" i="203"/>
  <c r="N97" i="204"/>
  <c r="N97" i="205"/>
  <c r="N97" i="206"/>
  <c r="N97" i="208"/>
  <c r="N97" i="210"/>
  <c r="N97" i="211"/>
  <c r="N97" i="212"/>
  <c r="P89" i="200"/>
  <c r="P89" i="201"/>
  <c r="P89" i="202"/>
  <c r="P89" i="203"/>
  <c r="P89" i="204"/>
  <c r="P89" i="205"/>
  <c r="P89" i="207"/>
  <c r="P89" i="206"/>
  <c r="P89" i="208"/>
  <c r="P89" i="210"/>
  <c r="P89" i="211"/>
  <c r="P89" i="212"/>
  <c r="P89" i="199"/>
  <c r="O89" i="200"/>
  <c r="O89" i="201"/>
  <c r="O89" i="202"/>
  <c r="O89" i="203"/>
  <c r="O89" i="204"/>
  <c r="N89" i="204" s="1"/>
  <c r="O89" i="205"/>
  <c r="O89" i="207"/>
  <c r="O89" i="206"/>
  <c r="O89" i="208"/>
  <c r="N89" i="208" s="1"/>
  <c r="O89" i="210"/>
  <c r="O89" i="211"/>
  <c r="O89" i="212"/>
  <c r="O89" i="199"/>
  <c r="N89" i="200" l="1"/>
  <c r="N170" i="205"/>
  <c r="N170" i="201"/>
  <c r="N170" i="204"/>
  <c r="N89" i="199"/>
  <c r="N170" i="212"/>
  <c r="N170" i="203"/>
  <c r="O549" i="199"/>
  <c r="N170" i="199"/>
  <c r="N170" i="208"/>
  <c r="N170" i="200"/>
  <c r="N89" i="205"/>
  <c r="N89" i="201"/>
  <c r="N89" i="211"/>
  <c r="N89" i="202"/>
  <c r="N170" i="210"/>
  <c r="N170" i="211"/>
  <c r="N170" i="207"/>
  <c r="N170" i="202"/>
  <c r="N89" i="212"/>
  <c r="N89" i="207"/>
  <c r="N89" i="210"/>
  <c r="N89" i="206"/>
  <c r="N89" i="203"/>
  <c r="N97" i="199" l="1"/>
  <c r="O20" i="211" l="1"/>
  <c r="O379" i="211"/>
  <c r="O327" i="211"/>
  <c r="O320" i="211"/>
  <c r="O219" i="211"/>
  <c r="O197" i="211"/>
  <c r="O193" i="211"/>
  <c r="O188" i="211"/>
  <c r="O379" i="199" l="1"/>
  <c r="O379" i="200"/>
  <c r="O379" i="201"/>
  <c r="O379" i="202"/>
  <c r="O379" i="203"/>
  <c r="O379" i="204"/>
  <c r="O379" i="205"/>
  <c r="O379" i="207"/>
  <c r="O379" i="206"/>
  <c r="O379" i="208"/>
  <c r="O379" i="210"/>
  <c r="O379" i="212"/>
  <c r="N381" i="199"/>
  <c r="N382" i="199"/>
  <c r="N381" i="200"/>
  <c r="N382" i="200"/>
  <c r="N381" i="201"/>
  <c r="N382" i="201"/>
  <c r="N381" i="202"/>
  <c r="N382" i="202"/>
  <c r="N381" i="203"/>
  <c r="N382" i="203"/>
  <c r="N381" i="204"/>
  <c r="N382" i="204"/>
  <c r="N381" i="205"/>
  <c r="N382" i="205"/>
  <c r="N381" i="207"/>
  <c r="N382" i="207"/>
  <c r="N381" i="206"/>
  <c r="N382" i="206"/>
  <c r="N381" i="208"/>
  <c r="N382" i="208"/>
  <c r="N381" i="210"/>
  <c r="N382" i="210"/>
  <c r="N381" i="212"/>
  <c r="N382" i="212"/>
  <c r="N381" i="211"/>
  <c r="N382" i="211"/>
  <c r="P98" i="206" l="1"/>
  <c r="P87" i="206" s="1"/>
  <c r="P85" i="206" s="1"/>
  <c r="O727" i="207"/>
  <c r="O480" i="207"/>
  <c r="P476" i="207"/>
  <c r="P223" i="207"/>
  <c r="O194" i="207"/>
  <c r="P97" i="207"/>
  <c r="N97" i="207" l="1"/>
  <c r="O20" i="200"/>
  <c r="O20" i="201"/>
  <c r="O20" i="202"/>
  <c r="O20" i="203"/>
  <c r="O20" i="204"/>
  <c r="O20" i="205"/>
  <c r="O20" i="207"/>
  <c r="O20" i="206"/>
  <c r="O20" i="208"/>
  <c r="O20" i="210"/>
  <c r="O20" i="212"/>
  <c r="O20" i="199"/>
  <c r="N38" i="200"/>
  <c r="N38" i="201"/>
  <c r="N38" i="202"/>
  <c r="N38" i="203"/>
  <c r="N38" i="204"/>
  <c r="N38" i="205"/>
  <c r="N38" i="207"/>
  <c r="N38" i="206"/>
  <c r="N38" i="208"/>
  <c r="N38" i="210"/>
  <c r="N38" i="211"/>
  <c r="N38" i="212"/>
  <c r="N38" i="199"/>
  <c r="O177" i="199" l="1"/>
  <c r="O177" i="201"/>
  <c r="O177" i="202"/>
  <c r="O177" i="203"/>
  <c r="O177" i="204"/>
  <c r="O177" i="205"/>
  <c r="O177" i="207"/>
  <c r="O177" i="206"/>
  <c r="O177" i="208"/>
  <c r="O177" i="210"/>
  <c r="O177" i="211"/>
  <c r="O177" i="212"/>
  <c r="O177" i="200"/>
  <c r="P177" i="199"/>
  <c r="P177" i="201"/>
  <c r="P177" i="202"/>
  <c r="P177" i="203"/>
  <c r="P177" i="204"/>
  <c r="P177" i="205"/>
  <c r="P177" i="207"/>
  <c r="P177" i="206"/>
  <c r="P177" i="208"/>
  <c r="P177" i="210"/>
  <c r="P177" i="211"/>
  <c r="P177" i="212"/>
  <c r="P177" i="200"/>
  <c r="P175" i="200" s="1"/>
  <c r="P181" i="200"/>
  <c r="P179" i="200" s="1"/>
  <c r="P95" i="200"/>
  <c r="O95" i="200"/>
  <c r="O56" i="200"/>
  <c r="N95" i="200" l="1"/>
  <c r="P173" i="200"/>
  <c r="O18" i="200"/>
  <c r="N178" i="200" l="1"/>
  <c r="A178" i="200"/>
  <c r="A177" i="200"/>
  <c r="A176" i="200"/>
  <c r="A175" i="200"/>
  <c r="N178" i="201"/>
  <c r="A178" i="201"/>
  <c r="A177" i="201"/>
  <c r="A176" i="201"/>
  <c r="A175" i="201"/>
  <c r="N178" i="202"/>
  <c r="A178" i="202"/>
  <c r="A177" i="202"/>
  <c r="A176" i="202"/>
  <c r="A175" i="202"/>
  <c r="N178" i="203"/>
  <c r="A178" i="203"/>
  <c r="A177" i="203"/>
  <c r="A176" i="203"/>
  <c r="A175" i="203"/>
  <c r="N178" i="204"/>
  <c r="A178" i="204"/>
  <c r="A177" i="204"/>
  <c r="A176" i="204"/>
  <c r="A175" i="204"/>
  <c r="N178" i="205"/>
  <c r="A178" i="205"/>
  <c r="A177" i="205"/>
  <c r="A176" i="205"/>
  <c r="A175" i="205"/>
  <c r="N178" i="207"/>
  <c r="A178" i="207"/>
  <c r="A177" i="207"/>
  <c r="A176" i="207"/>
  <c r="A175" i="207"/>
  <c r="N178" i="206"/>
  <c r="A178" i="206"/>
  <c r="A177" i="206"/>
  <c r="A176" i="206"/>
  <c r="A175" i="206"/>
  <c r="N178" i="208"/>
  <c r="A178" i="208"/>
  <c r="A177" i="208"/>
  <c r="A176" i="208"/>
  <c r="A175" i="208"/>
  <c r="N178" i="210"/>
  <c r="A178" i="210"/>
  <c r="A177" i="210"/>
  <c r="A176" i="210"/>
  <c r="A175" i="210"/>
  <c r="N178" i="211"/>
  <c r="A178" i="211"/>
  <c r="A177" i="211"/>
  <c r="A176" i="211"/>
  <c r="A175" i="211"/>
  <c r="N178" i="212"/>
  <c r="A178" i="212"/>
  <c r="A177" i="212"/>
  <c r="A176" i="212"/>
  <c r="A175" i="212"/>
  <c r="N178" i="199"/>
  <c r="A178" i="199"/>
  <c r="A177" i="199"/>
  <c r="A176" i="199"/>
  <c r="A175" i="199"/>
  <c r="P628" i="200" l="1"/>
  <c r="P628" i="201"/>
  <c r="P628" i="202"/>
  <c r="P628" i="203"/>
  <c r="P628" i="204"/>
  <c r="P628" i="205"/>
  <c r="P628" i="207"/>
  <c r="P628" i="206"/>
  <c r="P628" i="208"/>
  <c r="P628" i="210"/>
  <c r="P628" i="211"/>
  <c r="P628" i="212"/>
  <c r="P628" i="199"/>
  <c r="O628" i="200"/>
  <c r="O628" i="201"/>
  <c r="O628" i="202"/>
  <c r="O628" i="203"/>
  <c r="O628" i="204"/>
  <c r="O628" i="205"/>
  <c r="O628" i="207"/>
  <c r="O628" i="206"/>
  <c r="O628" i="208"/>
  <c r="O628" i="210"/>
  <c r="O628" i="211"/>
  <c r="O628" i="212"/>
  <c r="O628" i="199"/>
  <c r="N629" i="200"/>
  <c r="A628" i="200"/>
  <c r="N629" i="201"/>
  <c r="A628" i="201"/>
  <c r="N629" i="202"/>
  <c r="A628" i="202"/>
  <c r="N629" i="203"/>
  <c r="A628" i="203"/>
  <c r="N629" i="204"/>
  <c r="A628" i="204"/>
  <c r="N629" i="205"/>
  <c r="A628" i="205"/>
  <c r="N629" i="207"/>
  <c r="A628" i="207"/>
  <c r="N629" i="206"/>
  <c r="A628" i="206"/>
  <c r="N629" i="208"/>
  <c r="A628" i="208"/>
  <c r="N629" i="210"/>
  <c r="A628" i="210"/>
  <c r="N629" i="211"/>
  <c r="A628" i="211"/>
  <c r="N629" i="212"/>
  <c r="A628" i="212"/>
  <c r="N629" i="199"/>
  <c r="A628" i="199"/>
  <c r="P436" i="200"/>
  <c r="P436" i="201"/>
  <c r="P434" i="201" s="1"/>
  <c r="P436" i="202"/>
  <c r="P434" i="202" s="1"/>
  <c r="P436" i="203"/>
  <c r="P434" i="203" s="1"/>
  <c r="P436" i="204"/>
  <c r="P436" i="205"/>
  <c r="P434" i="205" s="1"/>
  <c r="P436" i="207"/>
  <c r="P434" i="207" s="1"/>
  <c r="P436" i="206"/>
  <c r="P434" i="206" s="1"/>
  <c r="P436" i="208"/>
  <c r="P434" i="208" s="1"/>
  <c r="P436" i="210"/>
  <c r="P434" i="210" s="1"/>
  <c r="P436" i="211"/>
  <c r="P434" i="211" s="1"/>
  <c r="P436" i="212"/>
  <c r="P434" i="212" s="1"/>
  <c r="P436" i="199"/>
  <c r="O436" i="200"/>
  <c r="O434" i="200" s="1"/>
  <c r="O432" i="200" s="1"/>
  <c r="O436" i="201"/>
  <c r="O434" i="201" s="1"/>
  <c r="O432" i="201" s="1"/>
  <c r="O436" i="202"/>
  <c r="O434" i="202" s="1"/>
  <c r="O432" i="202" s="1"/>
  <c r="O436" i="203"/>
  <c r="O434" i="203" s="1"/>
  <c r="O432" i="203" s="1"/>
  <c r="O436" i="204"/>
  <c r="O434" i="204" s="1"/>
  <c r="O432" i="204" s="1"/>
  <c r="O436" i="205"/>
  <c r="O434" i="205" s="1"/>
  <c r="O432" i="205" s="1"/>
  <c r="O436" i="207"/>
  <c r="O434" i="207" s="1"/>
  <c r="O432" i="207" s="1"/>
  <c r="O436" i="206"/>
  <c r="O434" i="206" s="1"/>
  <c r="O432" i="206" s="1"/>
  <c r="O436" i="208"/>
  <c r="O436" i="210"/>
  <c r="O434" i="210" s="1"/>
  <c r="O432" i="210" s="1"/>
  <c r="O436" i="211"/>
  <c r="O434" i="211" s="1"/>
  <c r="O432" i="211" s="1"/>
  <c r="O436" i="212"/>
  <c r="O434" i="212" s="1"/>
  <c r="O432" i="212" s="1"/>
  <c r="O436" i="199"/>
  <c r="O434" i="199" s="1"/>
  <c r="N437" i="200"/>
  <c r="A437" i="200"/>
  <c r="N437" i="201"/>
  <c r="A437" i="201"/>
  <c r="N437" i="202"/>
  <c r="A437" i="202"/>
  <c r="N437" i="203"/>
  <c r="A437" i="203"/>
  <c r="N437" i="204"/>
  <c r="A437" i="204"/>
  <c r="N437" i="205"/>
  <c r="A437" i="205"/>
  <c r="N437" i="207"/>
  <c r="A437" i="207"/>
  <c r="N437" i="206"/>
  <c r="A437" i="206"/>
  <c r="N437" i="208"/>
  <c r="A437" i="208"/>
  <c r="N437" i="210"/>
  <c r="A437" i="210"/>
  <c r="N437" i="211"/>
  <c r="A437" i="211"/>
  <c r="N437" i="212"/>
  <c r="A437" i="212"/>
  <c r="N437" i="199"/>
  <c r="A437" i="199"/>
  <c r="A436" i="200"/>
  <c r="A435" i="200"/>
  <c r="A434" i="200"/>
  <c r="A433" i="200"/>
  <c r="A432" i="200"/>
  <c r="A436" i="201"/>
  <c r="A435" i="201"/>
  <c r="A434" i="201"/>
  <c r="A433" i="201"/>
  <c r="A432" i="201"/>
  <c r="A436" i="202"/>
  <c r="A435" i="202"/>
  <c r="A434" i="202"/>
  <c r="A433" i="202"/>
  <c r="A432" i="202"/>
  <c r="A436" i="203"/>
  <c r="A435" i="203"/>
  <c r="A434" i="203"/>
  <c r="A433" i="203"/>
  <c r="A432" i="203"/>
  <c r="A436" i="204"/>
  <c r="A435" i="204"/>
  <c r="A434" i="204"/>
  <c r="A433" i="204"/>
  <c r="A432" i="204"/>
  <c r="A436" i="205"/>
  <c r="A435" i="205"/>
  <c r="A434" i="205"/>
  <c r="A433" i="205"/>
  <c r="A432" i="205"/>
  <c r="A436" i="207"/>
  <c r="A435" i="207"/>
  <c r="A434" i="207"/>
  <c r="A433" i="207"/>
  <c r="A432" i="207"/>
  <c r="A436" i="206"/>
  <c r="A435" i="206"/>
  <c r="A434" i="206"/>
  <c r="A433" i="206"/>
  <c r="A432" i="206"/>
  <c r="A436" i="208"/>
  <c r="A435" i="208"/>
  <c r="A434" i="208"/>
  <c r="A433" i="208"/>
  <c r="A432" i="208"/>
  <c r="A436" i="210"/>
  <c r="A435" i="210"/>
  <c r="A434" i="210"/>
  <c r="A433" i="210"/>
  <c r="A432" i="210"/>
  <c r="A436" i="211"/>
  <c r="A435" i="211"/>
  <c r="A434" i="211"/>
  <c r="A433" i="211"/>
  <c r="A432" i="211"/>
  <c r="A436" i="212"/>
  <c r="A435" i="212"/>
  <c r="A434" i="212"/>
  <c r="A433" i="212"/>
  <c r="A432" i="212"/>
  <c r="A436" i="199"/>
  <c r="A435" i="199"/>
  <c r="A434" i="199"/>
  <c r="A433" i="199"/>
  <c r="A432" i="199"/>
  <c r="P682" i="200"/>
  <c r="P682" i="201"/>
  <c r="P682" i="202"/>
  <c r="P682" i="203"/>
  <c r="P682" i="204"/>
  <c r="P682" i="205"/>
  <c r="P682" i="207"/>
  <c r="P682" i="206"/>
  <c r="P682" i="208"/>
  <c r="P682" i="210"/>
  <c r="P682" i="211"/>
  <c r="P682" i="212"/>
  <c r="P682" i="199"/>
  <c r="O682" i="200"/>
  <c r="O682" i="201"/>
  <c r="O682" i="202"/>
  <c r="O682" i="203"/>
  <c r="O682" i="204"/>
  <c r="O682" i="205"/>
  <c r="O682" i="207"/>
  <c r="O682" i="206"/>
  <c r="O682" i="208"/>
  <c r="O682" i="210"/>
  <c r="O682" i="211"/>
  <c r="O682" i="212"/>
  <c r="O682" i="199"/>
  <c r="N683" i="200"/>
  <c r="N683" i="201"/>
  <c r="N683" i="202"/>
  <c r="N683" i="203"/>
  <c r="N683" i="204"/>
  <c r="N683" i="205"/>
  <c r="N683" i="207"/>
  <c r="N683" i="206"/>
  <c r="N683" i="208"/>
  <c r="N683" i="210"/>
  <c r="N683" i="211"/>
  <c r="N683" i="212"/>
  <c r="N683" i="199"/>
  <c r="N628" i="202" l="1"/>
  <c r="N628" i="212"/>
  <c r="N628" i="206"/>
  <c r="N628" i="203"/>
  <c r="N682" i="205"/>
  <c r="N628" i="207"/>
  <c r="N628" i="210"/>
  <c r="N628" i="205"/>
  <c r="N628" i="201"/>
  <c r="N628" i="208"/>
  <c r="N628" i="204"/>
  <c r="N628" i="200"/>
  <c r="N436" i="205"/>
  <c r="N436" i="201"/>
  <c r="N628" i="199"/>
  <c r="N628" i="211"/>
  <c r="N436" i="210"/>
  <c r="N682" i="199"/>
  <c r="N682" i="204"/>
  <c r="N682" i="210"/>
  <c r="N682" i="201"/>
  <c r="N436" i="212"/>
  <c r="N436" i="199"/>
  <c r="N434" i="199" s="1"/>
  <c r="N436" i="204"/>
  <c r="N436" i="200"/>
  <c r="P434" i="200"/>
  <c r="N436" i="206"/>
  <c r="N436" i="203"/>
  <c r="P434" i="199"/>
  <c r="P434" i="204"/>
  <c r="N436" i="208"/>
  <c r="O434" i="208"/>
  <c r="O432" i="208" s="1"/>
  <c r="N436" i="211"/>
  <c r="N436" i="207"/>
  <c r="N436" i="202"/>
  <c r="N682" i="208"/>
  <c r="N682" i="200"/>
  <c r="N682" i="211"/>
  <c r="N682" i="207"/>
  <c r="N682" i="202"/>
  <c r="N682" i="206"/>
  <c r="N682" i="203"/>
  <c r="N682" i="212"/>
  <c r="O432" i="199" l="1"/>
  <c r="N238" i="206" l="1"/>
  <c r="N252" i="199"/>
  <c r="O236" i="199"/>
  <c r="P257" i="200"/>
  <c r="P257" i="201"/>
  <c r="P257" i="202"/>
  <c r="P257" i="203"/>
  <c r="P257" i="204"/>
  <c r="P257" i="205"/>
  <c r="P257" i="207"/>
  <c r="P257" i="206"/>
  <c r="P257" i="208"/>
  <c r="P257" i="210"/>
  <c r="P257" i="211"/>
  <c r="P257" i="212"/>
  <c r="P257" i="199"/>
  <c r="O257" i="200"/>
  <c r="O257" i="201"/>
  <c r="O257" i="202"/>
  <c r="O257" i="203"/>
  <c r="O257" i="204"/>
  <c r="O257" i="205"/>
  <c r="O257" i="207"/>
  <c r="O257" i="206"/>
  <c r="O257" i="208"/>
  <c r="O257" i="210"/>
  <c r="O257" i="211"/>
  <c r="O257" i="212"/>
  <c r="O257" i="199"/>
  <c r="N257" i="199" l="1"/>
  <c r="O232" i="199"/>
  <c r="O298" i="199"/>
  <c r="N699" i="199"/>
  <c r="N700" i="199"/>
  <c r="N701" i="199"/>
  <c r="N702" i="199"/>
  <c r="O122" i="199"/>
  <c r="O56" i="199"/>
  <c r="P253" i="200"/>
  <c r="O253" i="200" l="1"/>
  <c r="P206" i="200" l="1"/>
  <c r="P206" i="201"/>
  <c r="P206" i="202"/>
  <c r="P206" i="203"/>
  <c r="P206" i="204"/>
  <c r="P206" i="205"/>
  <c r="P206" i="207"/>
  <c r="P206" i="206"/>
  <c r="P206" i="208"/>
  <c r="P206" i="210"/>
  <c r="P206" i="211"/>
  <c r="P206" i="212"/>
  <c r="O206" i="200"/>
  <c r="N206" i="200" s="1"/>
  <c r="O206" i="201"/>
  <c r="O206" i="202"/>
  <c r="O206" i="203"/>
  <c r="O206" i="204"/>
  <c r="O206" i="205"/>
  <c r="N206" i="205" s="1"/>
  <c r="O206" i="207"/>
  <c r="N206" i="207" s="1"/>
  <c r="O206" i="206"/>
  <c r="O206" i="208"/>
  <c r="O206" i="210"/>
  <c r="N206" i="210" s="1"/>
  <c r="O206" i="211"/>
  <c r="N206" i="211" s="1"/>
  <c r="O206" i="212"/>
  <c r="N206" i="212" s="1"/>
  <c r="O206" i="199"/>
  <c r="N207" i="200"/>
  <c r="N207" i="201"/>
  <c r="N207" i="202"/>
  <c r="N207" i="203"/>
  <c r="N207" i="204"/>
  <c r="N207" i="205"/>
  <c r="N207" i="207"/>
  <c r="N207" i="206"/>
  <c r="N207" i="208"/>
  <c r="N207" i="210"/>
  <c r="N207" i="211"/>
  <c r="N207" i="212"/>
  <c r="N207" i="199"/>
  <c r="N206" i="202" l="1"/>
  <c r="N206" i="201"/>
  <c r="N206" i="206"/>
  <c r="N206" i="208"/>
  <c r="N206" i="203"/>
  <c r="N206" i="204"/>
  <c r="N234" i="200"/>
  <c r="N234" i="201"/>
  <c r="N234" i="202"/>
  <c r="N234" i="203"/>
  <c r="N234" i="204"/>
  <c r="N234" i="205"/>
  <c r="N234" i="207"/>
  <c r="N234" i="206"/>
  <c r="N234" i="208"/>
  <c r="N234" i="210"/>
  <c r="N234" i="211"/>
  <c r="N234" i="212"/>
  <c r="N234" i="199"/>
  <c r="P232" i="200"/>
  <c r="P232" i="201"/>
  <c r="P232" i="202"/>
  <c r="P232" i="203"/>
  <c r="P232" i="204"/>
  <c r="P232" i="205"/>
  <c r="P232" i="207"/>
  <c r="P232" i="206"/>
  <c r="P232" i="208"/>
  <c r="P232" i="210"/>
  <c r="P232" i="211"/>
  <c r="P232" i="212"/>
  <c r="P232" i="199"/>
  <c r="O232" i="200"/>
  <c r="O232" i="201"/>
  <c r="O232" i="202"/>
  <c r="O232" i="203"/>
  <c r="O232" i="204"/>
  <c r="O232" i="205"/>
  <c r="O232" i="207"/>
  <c r="O232" i="206"/>
  <c r="O232" i="208"/>
  <c r="O232" i="210"/>
  <c r="O232" i="211"/>
  <c r="O232" i="212"/>
  <c r="N232" i="200" l="1"/>
  <c r="N232" i="208"/>
  <c r="N232" i="205"/>
  <c r="N232" i="211"/>
  <c r="N232" i="202"/>
  <c r="N232" i="210"/>
  <c r="N232" i="201"/>
  <c r="N232" i="207"/>
  <c r="N232" i="203"/>
  <c r="N232" i="212"/>
  <c r="N232" i="206"/>
  <c r="N232" i="204"/>
  <c r="N232" i="199"/>
  <c r="N270" i="199" l="1"/>
  <c r="P330" i="200" l="1"/>
  <c r="P330" i="201"/>
  <c r="P330" i="202"/>
  <c r="P330" i="203"/>
  <c r="P330" i="204"/>
  <c r="P330" i="205"/>
  <c r="P330" i="207"/>
  <c r="P330" i="206"/>
  <c r="P330" i="208"/>
  <c r="P330" i="210"/>
  <c r="P330" i="211"/>
  <c r="P330" i="212"/>
  <c r="P330" i="199"/>
  <c r="O330" i="200"/>
  <c r="O330" i="201"/>
  <c r="O330" i="202"/>
  <c r="O330" i="203"/>
  <c r="O330" i="204"/>
  <c r="O330" i="205"/>
  <c r="O330" i="207"/>
  <c r="O330" i="206"/>
  <c r="O330" i="208"/>
  <c r="O330" i="210"/>
  <c r="O330" i="211"/>
  <c r="O330" i="212"/>
  <c r="O330" i="199"/>
  <c r="N331" i="200"/>
  <c r="A331" i="200"/>
  <c r="A330" i="200"/>
  <c r="N331" i="201"/>
  <c r="A331" i="201"/>
  <c r="A330" i="201"/>
  <c r="N331" i="202"/>
  <c r="A331" i="202"/>
  <c r="A330" i="202"/>
  <c r="N331" i="203"/>
  <c r="A331" i="203"/>
  <c r="A330" i="203"/>
  <c r="N331" i="204"/>
  <c r="A331" i="204"/>
  <c r="A330" i="204"/>
  <c r="N331" i="205"/>
  <c r="A331" i="205"/>
  <c r="A330" i="205"/>
  <c r="N331" i="207"/>
  <c r="A331" i="207"/>
  <c r="A330" i="207"/>
  <c r="N331" i="206"/>
  <c r="A331" i="206"/>
  <c r="A330" i="206"/>
  <c r="N331" i="208"/>
  <c r="A331" i="208"/>
  <c r="A330" i="208"/>
  <c r="N331" i="210"/>
  <c r="A331" i="210"/>
  <c r="A330" i="210"/>
  <c r="N331" i="211"/>
  <c r="A331" i="211"/>
  <c r="A330" i="211"/>
  <c r="N331" i="212"/>
  <c r="A331" i="212"/>
  <c r="A330" i="212"/>
  <c r="N331" i="199"/>
  <c r="A331" i="199"/>
  <c r="A330" i="199"/>
  <c r="N330" i="212" l="1"/>
  <c r="N330" i="206"/>
  <c r="N330" i="203"/>
  <c r="N330" i="210"/>
  <c r="N330" i="201"/>
  <c r="N330" i="207"/>
  <c r="N330" i="204"/>
  <c r="N330" i="211"/>
  <c r="N330" i="199"/>
  <c r="N330" i="208"/>
  <c r="N330" i="205"/>
  <c r="N330" i="202"/>
  <c r="N330" i="200"/>
  <c r="N603" i="199" l="1"/>
  <c r="N604" i="199"/>
  <c r="N771" i="199"/>
  <c r="N773" i="199"/>
  <c r="O664" i="199"/>
  <c r="O574" i="199"/>
  <c r="P574" i="199"/>
  <c r="P350" i="199"/>
  <c r="O289" i="199"/>
  <c r="P56" i="199"/>
  <c r="O669" i="199" l="1"/>
  <c r="P657" i="199"/>
  <c r="P597" i="199"/>
  <c r="P560" i="199"/>
  <c r="P418" i="199"/>
  <c r="P407" i="199"/>
  <c r="O277" i="199"/>
  <c r="O219" i="199"/>
  <c r="P188" i="199"/>
  <c r="P122" i="199"/>
  <c r="O496" i="199"/>
  <c r="O499" i="199"/>
  <c r="O501" i="199"/>
  <c r="P496" i="200"/>
  <c r="P496" i="201"/>
  <c r="P496" i="202"/>
  <c r="P496" i="203"/>
  <c r="P496" i="204"/>
  <c r="P496" i="205"/>
  <c r="P496" i="207"/>
  <c r="P496" i="206"/>
  <c r="P496" i="208"/>
  <c r="P496" i="210"/>
  <c r="P496" i="211"/>
  <c r="P496" i="212"/>
  <c r="P496" i="199"/>
  <c r="O496" i="200"/>
  <c r="O496" i="201"/>
  <c r="O496" i="202"/>
  <c r="O496" i="203"/>
  <c r="O496" i="204"/>
  <c r="O496" i="205"/>
  <c r="O496" i="207"/>
  <c r="O496" i="206"/>
  <c r="O496" i="208"/>
  <c r="O496" i="210"/>
  <c r="O496" i="211"/>
  <c r="O496" i="212"/>
  <c r="P549" i="199"/>
  <c r="P501" i="200"/>
  <c r="P501" i="201"/>
  <c r="P501" i="202"/>
  <c r="P501" i="203"/>
  <c r="P501" i="204"/>
  <c r="P501" i="205"/>
  <c r="P501" i="207"/>
  <c r="P501" i="206"/>
  <c r="P501" i="208"/>
  <c r="P501" i="210"/>
  <c r="P501" i="211"/>
  <c r="P501" i="212"/>
  <c r="O501" i="200"/>
  <c r="O501" i="201"/>
  <c r="O501" i="202"/>
  <c r="O501" i="203"/>
  <c r="O501" i="204"/>
  <c r="O501" i="205"/>
  <c r="O501" i="207"/>
  <c r="O501" i="206"/>
  <c r="O501" i="208"/>
  <c r="O501" i="210"/>
  <c r="O501" i="211"/>
  <c r="O501" i="212"/>
  <c r="P501" i="199" l="1"/>
  <c r="O494" i="199"/>
  <c r="N501" i="199" l="1"/>
  <c r="O320" i="199"/>
  <c r="P181" i="199" l="1"/>
  <c r="O478" i="199"/>
  <c r="P560" i="200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O560" i="204"/>
  <c r="O560" i="205"/>
  <c r="O560" i="207"/>
  <c r="O560" i="206"/>
  <c r="O560" i="208"/>
  <c r="O560" i="210"/>
  <c r="O560" i="211"/>
  <c r="O560" i="212"/>
  <c r="O560" i="199"/>
  <c r="N562" i="200"/>
  <c r="A562" i="200"/>
  <c r="N562" i="201"/>
  <c r="A562" i="201"/>
  <c r="N562" i="202"/>
  <c r="A562" i="202"/>
  <c r="N562" i="203"/>
  <c r="A562" i="203"/>
  <c r="N562" i="204"/>
  <c r="A562" i="204"/>
  <c r="N562" i="205"/>
  <c r="A562" i="205"/>
  <c r="N562" i="207"/>
  <c r="A562" i="207"/>
  <c r="N562" i="206"/>
  <c r="A562" i="206"/>
  <c r="N562" i="208"/>
  <c r="A562" i="208"/>
  <c r="N562" i="210"/>
  <c r="A562" i="210"/>
  <c r="N562" i="211"/>
  <c r="A562" i="211"/>
  <c r="N562" i="212"/>
  <c r="A562" i="212"/>
  <c r="N562" i="199"/>
  <c r="A562" i="199"/>
  <c r="P412" i="199" l="1"/>
  <c r="P236" i="199"/>
  <c r="P379" i="199"/>
  <c r="P569" i="199"/>
  <c r="O188" i="199"/>
  <c r="P219" i="199"/>
  <c r="P469" i="199"/>
  <c r="P514" i="199"/>
  <c r="P206" i="199"/>
  <c r="P664" i="199"/>
  <c r="N219" i="199" l="1"/>
  <c r="P377" i="199"/>
  <c r="N664" i="199"/>
  <c r="N206" i="199"/>
  <c r="O478" i="200"/>
  <c r="O478" i="201"/>
  <c r="O478" i="202"/>
  <c r="O478" i="203"/>
  <c r="O478" i="204"/>
  <c r="O478" i="205"/>
  <c r="O478" i="207"/>
  <c r="O478" i="206"/>
  <c r="O478" i="208"/>
  <c r="O478" i="210"/>
  <c r="O478" i="211"/>
  <c r="O478" i="212"/>
  <c r="N484" i="200"/>
  <c r="A484" i="200"/>
  <c r="N484" i="201"/>
  <c r="A484" i="201"/>
  <c r="N484" i="202"/>
  <c r="A484" i="202"/>
  <c r="N484" i="203"/>
  <c r="A484" i="203"/>
  <c r="N484" i="204"/>
  <c r="A484" i="204"/>
  <c r="N484" i="205"/>
  <c r="A484" i="205"/>
  <c r="N484" i="207"/>
  <c r="A484" i="207"/>
  <c r="N484" i="206"/>
  <c r="A484" i="206"/>
  <c r="N484" i="208"/>
  <c r="A484" i="208"/>
  <c r="N484" i="210"/>
  <c r="A484" i="210"/>
  <c r="N484" i="211"/>
  <c r="A484" i="211"/>
  <c r="N484" i="212"/>
  <c r="A484" i="212"/>
  <c r="N484" i="199"/>
  <c r="A484" i="199"/>
  <c r="N258" i="200"/>
  <c r="N258" i="201"/>
  <c r="N258" i="202"/>
  <c r="N258" i="203"/>
  <c r="N258" i="204"/>
  <c r="N258" i="205"/>
  <c r="N258" i="207"/>
  <c r="N258" i="206"/>
  <c r="N258" i="208"/>
  <c r="N258" i="210"/>
  <c r="N258" i="211"/>
  <c r="N258" i="212"/>
  <c r="N258" i="199"/>
  <c r="N257" i="200"/>
  <c r="N257" i="202"/>
  <c r="N257" i="204"/>
  <c r="N257" i="207"/>
  <c r="N257" i="208"/>
  <c r="N257" i="211"/>
  <c r="N501" i="200"/>
  <c r="N501" i="205"/>
  <c r="N501" i="208"/>
  <c r="N501" i="210"/>
  <c r="N502" i="200"/>
  <c r="A502" i="200"/>
  <c r="N502" i="201"/>
  <c r="A502" i="201"/>
  <c r="N502" i="202"/>
  <c r="A502" i="202"/>
  <c r="N502" i="203"/>
  <c r="A502" i="203"/>
  <c r="N502" i="204"/>
  <c r="A502" i="204"/>
  <c r="N502" i="205"/>
  <c r="A502" i="205"/>
  <c r="N502" i="207"/>
  <c r="A502" i="207"/>
  <c r="N502" i="206"/>
  <c r="A502" i="206"/>
  <c r="N502" i="208"/>
  <c r="A502" i="208"/>
  <c r="N502" i="210"/>
  <c r="A502" i="210"/>
  <c r="N502" i="211"/>
  <c r="A502" i="211"/>
  <c r="N502" i="212"/>
  <c r="A502" i="212"/>
  <c r="N502" i="199"/>
  <c r="A502" i="199"/>
  <c r="A501" i="200"/>
  <c r="A501" i="201"/>
  <c r="A501" i="202"/>
  <c r="A501" i="203"/>
  <c r="N501" i="204"/>
  <c r="A501" i="204"/>
  <c r="A501" i="205"/>
  <c r="A501" i="207"/>
  <c r="A501" i="206"/>
  <c r="A501" i="208"/>
  <c r="A501" i="210"/>
  <c r="A501" i="211"/>
  <c r="A501" i="212"/>
  <c r="A501" i="199"/>
  <c r="P95" i="199" l="1"/>
  <c r="N501" i="201"/>
  <c r="N257" i="212"/>
  <c r="N257" i="206"/>
  <c r="N257" i="203"/>
  <c r="N257" i="201"/>
  <c r="N257" i="210"/>
  <c r="N257" i="205"/>
  <c r="N501" i="212"/>
  <c r="N501" i="206"/>
  <c r="N501" i="203"/>
  <c r="N501" i="211"/>
  <c r="N501" i="202"/>
  <c r="N501" i="207"/>
  <c r="P20" i="199" l="1"/>
  <c r="P407" i="200"/>
  <c r="P407" i="201"/>
  <c r="P407" i="202"/>
  <c r="P407" i="203"/>
  <c r="P407" i="204"/>
  <c r="P407" i="205"/>
  <c r="P407" i="207"/>
  <c r="P407" i="206"/>
  <c r="P407" i="208"/>
  <c r="P407" i="210"/>
  <c r="P407" i="211"/>
  <c r="P407" i="212"/>
  <c r="O407" i="200"/>
  <c r="O407" i="201"/>
  <c r="O407" i="202"/>
  <c r="O407" i="203"/>
  <c r="N407" i="203" s="1"/>
  <c r="O407" i="204"/>
  <c r="O407" i="205"/>
  <c r="N407" i="205" s="1"/>
  <c r="O407" i="207"/>
  <c r="O407" i="206"/>
  <c r="O407" i="208"/>
  <c r="N407" i="208" s="1"/>
  <c r="O407" i="210"/>
  <c r="N407" i="210" s="1"/>
  <c r="O407" i="211"/>
  <c r="N407" i="211" s="1"/>
  <c r="O407" i="212"/>
  <c r="O407" i="199"/>
  <c r="N409" i="200"/>
  <c r="A409" i="200"/>
  <c r="N409" i="201"/>
  <c r="A409" i="201"/>
  <c r="N409" i="202"/>
  <c r="A409" i="202"/>
  <c r="N409" i="203"/>
  <c r="A409" i="203"/>
  <c r="N409" i="204"/>
  <c r="A409" i="204"/>
  <c r="N409" i="205"/>
  <c r="A409" i="205"/>
  <c r="N409" i="207"/>
  <c r="A409" i="207"/>
  <c r="N409" i="206"/>
  <c r="A409" i="206"/>
  <c r="N409" i="208"/>
  <c r="A409" i="208"/>
  <c r="N409" i="210"/>
  <c r="A409" i="210"/>
  <c r="N409" i="211"/>
  <c r="A409" i="211"/>
  <c r="N409" i="212"/>
  <c r="A409" i="212"/>
  <c r="N409" i="199"/>
  <c r="A409" i="199"/>
  <c r="N407" i="207" l="1"/>
  <c r="N407" i="204"/>
  <c r="N407" i="206"/>
  <c r="N407" i="200"/>
  <c r="N407" i="202"/>
  <c r="N20" i="199"/>
  <c r="N407" i="201"/>
  <c r="N407" i="199"/>
  <c r="N407" i="212"/>
  <c r="P574" i="200" l="1"/>
  <c r="P574" i="201"/>
  <c r="P574" i="202"/>
  <c r="P574" i="203"/>
  <c r="P574" i="204"/>
  <c r="P574" i="205"/>
  <c r="P574" i="207"/>
  <c r="P574" i="206"/>
  <c r="P574" i="208"/>
  <c r="P574" i="210"/>
  <c r="P574" i="211"/>
  <c r="P574" i="212"/>
  <c r="O574" i="200"/>
  <c r="O574" i="201"/>
  <c r="N574" i="201" s="1"/>
  <c r="O574" i="202"/>
  <c r="O574" i="203"/>
  <c r="N574" i="203" s="1"/>
  <c r="O574" i="204"/>
  <c r="N574" i="204" s="1"/>
  <c r="O574" i="205"/>
  <c r="N574" i="205" s="1"/>
  <c r="O574" i="207"/>
  <c r="O574" i="206"/>
  <c r="N574" i="206" s="1"/>
  <c r="O574" i="208"/>
  <c r="O574" i="210"/>
  <c r="O574" i="211"/>
  <c r="O574" i="212"/>
  <c r="N574" i="212" s="1"/>
  <c r="N574" i="199"/>
  <c r="N578" i="200"/>
  <c r="A578" i="200"/>
  <c r="N578" i="201"/>
  <c r="A578" i="201"/>
  <c r="N578" i="202"/>
  <c r="A578" i="202"/>
  <c r="N578" i="203"/>
  <c r="A578" i="203"/>
  <c r="N578" i="204"/>
  <c r="A578" i="204"/>
  <c r="N578" i="205"/>
  <c r="A578" i="205"/>
  <c r="N578" i="207"/>
  <c r="A578" i="207"/>
  <c r="N578" i="206"/>
  <c r="A578" i="206"/>
  <c r="N578" i="208"/>
  <c r="A578" i="208"/>
  <c r="N578" i="210"/>
  <c r="A578" i="210"/>
  <c r="N578" i="211"/>
  <c r="A578" i="211"/>
  <c r="N578" i="212"/>
  <c r="A578" i="212"/>
  <c r="N578" i="199"/>
  <c r="A578" i="199"/>
  <c r="P418" i="200"/>
  <c r="P418" i="201"/>
  <c r="P418" i="202"/>
  <c r="P418" i="203"/>
  <c r="P418" i="204"/>
  <c r="P418" i="205"/>
  <c r="P418" i="207"/>
  <c r="P418" i="206"/>
  <c r="P418" i="208"/>
  <c r="P418" i="210"/>
  <c r="P418" i="211"/>
  <c r="P418" i="212"/>
  <c r="O418" i="200"/>
  <c r="O418" i="201"/>
  <c r="N418" i="201" s="1"/>
  <c r="O418" i="202"/>
  <c r="O418" i="203"/>
  <c r="O418" i="204"/>
  <c r="N418" i="204" s="1"/>
  <c r="O418" i="205"/>
  <c r="O418" i="207"/>
  <c r="N418" i="207" s="1"/>
  <c r="O418" i="206"/>
  <c r="O418" i="208"/>
  <c r="O418" i="210"/>
  <c r="N418" i="210" s="1"/>
  <c r="O418" i="211"/>
  <c r="N418" i="211" s="1"/>
  <c r="O418" i="212"/>
  <c r="N418" i="212" s="1"/>
  <c r="O418" i="199"/>
  <c r="N419" i="200"/>
  <c r="A419" i="200"/>
  <c r="N419" i="201"/>
  <c r="A419" i="201"/>
  <c r="N419" i="202"/>
  <c r="A419" i="202"/>
  <c r="N419" i="203"/>
  <c r="A419" i="203"/>
  <c r="N419" i="204"/>
  <c r="A419" i="204"/>
  <c r="N419" i="205"/>
  <c r="A419" i="205"/>
  <c r="N419" i="207"/>
  <c r="A419" i="207"/>
  <c r="N419" i="206"/>
  <c r="A419" i="206"/>
  <c r="N419" i="208"/>
  <c r="A419" i="208"/>
  <c r="N419" i="210"/>
  <c r="A419" i="210"/>
  <c r="N419" i="211"/>
  <c r="A419" i="211"/>
  <c r="N419" i="212"/>
  <c r="A419" i="212"/>
  <c r="N419" i="199"/>
  <c r="A419" i="199"/>
  <c r="N574" i="200" l="1"/>
  <c r="N418" i="206"/>
  <c r="N418" i="203"/>
  <c r="N418" i="202"/>
  <c r="N418" i="199"/>
  <c r="N574" i="210"/>
  <c r="N418" i="205"/>
  <c r="N418" i="200"/>
  <c r="N418" i="208"/>
  <c r="N574" i="208"/>
  <c r="N574" i="202"/>
  <c r="N574" i="211"/>
  <c r="N574" i="207"/>
  <c r="O188" i="203" l="1"/>
  <c r="O188" i="201"/>
  <c r="O253" i="203"/>
  <c r="O250" i="203"/>
  <c r="O243" i="203"/>
  <c r="O239" i="203"/>
  <c r="O236" i="203"/>
  <c r="O225" i="203"/>
  <c r="O219" i="203"/>
  <c r="O217" i="203"/>
  <c r="O201" i="203"/>
  <c r="O197" i="203"/>
  <c r="O193" i="203"/>
  <c r="O191" i="203"/>
  <c r="N761" i="199" l="1"/>
  <c r="N762" i="199"/>
  <c r="N763" i="199"/>
  <c r="N761" i="200"/>
  <c r="N762" i="200"/>
  <c r="N763" i="200"/>
  <c r="N761" i="201"/>
  <c r="N762" i="201"/>
  <c r="N763" i="201"/>
  <c r="N761" i="202"/>
  <c r="N762" i="202"/>
  <c r="N763" i="202"/>
  <c r="N761" i="203"/>
  <c r="N762" i="203"/>
  <c r="N763" i="203"/>
  <c r="N761" i="204"/>
  <c r="N762" i="204"/>
  <c r="N763" i="204"/>
  <c r="N761" i="205"/>
  <c r="N762" i="205"/>
  <c r="N763" i="205"/>
  <c r="N761" i="206"/>
  <c r="N762" i="206"/>
  <c r="N763" i="206"/>
  <c r="N761" i="207"/>
  <c r="N762" i="207"/>
  <c r="N763" i="207"/>
  <c r="N761" i="208"/>
  <c r="N762" i="208"/>
  <c r="N763" i="208"/>
  <c r="N761" i="210"/>
  <c r="N762" i="210"/>
  <c r="N763" i="210"/>
  <c r="N761" i="211"/>
  <c r="N762" i="211"/>
  <c r="N763" i="211"/>
  <c r="N761" i="212"/>
  <c r="N762" i="212"/>
  <c r="N763" i="212"/>
  <c r="N760" i="199"/>
  <c r="N760" i="200"/>
  <c r="N760" i="201"/>
  <c r="N760" i="202"/>
  <c r="N760" i="203"/>
  <c r="N760" i="204"/>
  <c r="N760" i="205"/>
  <c r="N760" i="206"/>
  <c r="N760" i="207"/>
  <c r="N760" i="208"/>
  <c r="N760" i="210"/>
  <c r="N760" i="211"/>
  <c r="N760" i="212"/>
  <c r="P758" i="199"/>
  <c r="P758" i="200"/>
  <c r="P758" i="201"/>
  <c r="P758" i="202"/>
  <c r="P758" i="203"/>
  <c r="P758" i="204"/>
  <c r="P758" i="205"/>
  <c r="P758" i="206"/>
  <c r="P758" i="207"/>
  <c r="P758" i="208"/>
  <c r="P758" i="210"/>
  <c r="P758" i="211"/>
  <c r="P758" i="212"/>
  <c r="O758" i="199"/>
  <c r="O758" i="200"/>
  <c r="O758" i="201"/>
  <c r="O758" i="202"/>
  <c r="O758" i="203"/>
  <c r="O758" i="204"/>
  <c r="O758" i="205"/>
  <c r="O758" i="206"/>
  <c r="O758" i="207"/>
  <c r="O758" i="208"/>
  <c r="O758" i="210"/>
  <c r="O758" i="211"/>
  <c r="O758" i="212"/>
  <c r="N754" i="199"/>
  <c r="N754" i="200"/>
  <c r="N754" i="201"/>
  <c r="N754" i="202"/>
  <c r="N754" i="203"/>
  <c r="N754" i="204"/>
  <c r="N754" i="205"/>
  <c r="N754" i="206"/>
  <c r="N754" i="207"/>
  <c r="N754" i="208"/>
  <c r="N754" i="210"/>
  <c r="N754" i="211"/>
  <c r="N754" i="212"/>
  <c r="N743" i="199"/>
  <c r="N743" i="200"/>
  <c r="N743" i="201"/>
  <c r="N743" i="202"/>
  <c r="N743" i="203"/>
  <c r="N743" i="204"/>
  <c r="N743" i="205"/>
  <c r="N743" i="206"/>
  <c r="N743" i="207"/>
  <c r="N743" i="208"/>
  <c r="N743" i="210"/>
  <c r="N743" i="211"/>
  <c r="N743" i="212"/>
  <c r="N742" i="199"/>
  <c r="N742" i="200"/>
  <c r="N742" i="201"/>
  <c r="N742" i="202"/>
  <c r="N742" i="203"/>
  <c r="N742" i="204"/>
  <c r="N742" i="205"/>
  <c r="N742" i="206"/>
  <c r="N742" i="207"/>
  <c r="N742" i="208"/>
  <c r="N742" i="210"/>
  <c r="N742" i="211"/>
  <c r="N742" i="212"/>
  <c r="O733" i="199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37" i="199"/>
  <c r="N737" i="200"/>
  <c r="N737" i="201"/>
  <c r="N737" i="202"/>
  <c r="N737" i="203"/>
  <c r="N737" i="204"/>
  <c r="N737" i="205"/>
  <c r="N737" i="206"/>
  <c r="N737" i="207"/>
  <c r="N737" i="208"/>
  <c r="N737" i="210"/>
  <c r="N737" i="211"/>
  <c r="N737" i="212"/>
  <c r="O725" i="199"/>
  <c r="O725" i="200"/>
  <c r="O725" i="201"/>
  <c r="O725" i="202"/>
  <c r="O725" i="203"/>
  <c r="O725" i="204"/>
  <c r="O725" i="205"/>
  <c r="O725" i="206"/>
  <c r="O725" i="207"/>
  <c r="O725" i="208"/>
  <c r="O725" i="210"/>
  <c r="O725" i="211"/>
  <c r="O725" i="212"/>
  <c r="N729" i="199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O583" i="199" l="1"/>
  <c r="P583" i="199"/>
  <c r="O583" i="200"/>
  <c r="P583" i="200"/>
  <c r="O583" i="201"/>
  <c r="P583" i="201"/>
  <c r="O583" i="202"/>
  <c r="P583" i="202"/>
  <c r="O583" i="203"/>
  <c r="P583" i="203"/>
  <c r="O583" i="204"/>
  <c r="P583" i="204"/>
  <c r="O583" i="205"/>
  <c r="P583" i="205"/>
  <c r="O583" i="206"/>
  <c r="P583" i="206"/>
  <c r="O583" i="207"/>
  <c r="P583" i="207"/>
  <c r="O583" i="208"/>
  <c r="P583" i="208"/>
  <c r="O583" i="210"/>
  <c r="P583" i="210"/>
  <c r="O583" i="211"/>
  <c r="P583" i="211"/>
  <c r="O583" i="212"/>
  <c r="P583" i="212"/>
  <c r="N585" i="199"/>
  <c r="A585" i="199"/>
  <c r="N585" i="200"/>
  <c r="A585" i="200"/>
  <c r="N585" i="201"/>
  <c r="A585" i="201"/>
  <c r="N585" i="202"/>
  <c r="A585" i="202"/>
  <c r="N585" i="203"/>
  <c r="A585" i="203"/>
  <c r="N585" i="204"/>
  <c r="A585" i="204"/>
  <c r="N585" i="205"/>
  <c r="A585" i="205"/>
  <c r="N585" i="206"/>
  <c r="A585" i="206"/>
  <c r="N585" i="207"/>
  <c r="A585" i="207"/>
  <c r="N585" i="208"/>
  <c r="A585" i="208"/>
  <c r="N585" i="210"/>
  <c r="A585" i="210"/>
  <c r="N585" i="211"/>
  <c r="A585" i="211"/>
  <c r="N585" i="212"/>
  <c r="A585" i="212"/>
  <c r="N561" i="199"/>
  <c r="A561" i="199"/>
  <c r="N561" i="200"/>
  <c r="A561" i="200"/>
  <c r="N561" i="201"/>
  <c r="A561" i="201"/>
  <c r="N561" i="202"/>
  <c r="A561" i="202"/>
  <c r="N561" i="203"/>
  <c r="A561" i="203"/>
  <c r="N561" i="204"/>
  <c r="A561" i="204"/>
  <c r="N561" i="205"/>
  <c r="A561" i="205"/>
  <c r="N561" i="206"/>
  <c r="A561" i="206"/>
  <c r="N561" i="207"/>
  <c r="A561" i="207"/>
  <c r="N561" i="208"/>
  <c r="A561" i="208"/>
  <c r="N561" i="210"/>
  <c r="A561" i="210"/>
  <c r="N561" i="211"/>
  <c r="A561" i="211"/>
  <c r="N561" i="212"/>
  <c r="A561" i="212"/>
  <c r="N550" i="199"/>
  <c r="N551" i="199"/>
  <c r="N552" i="199"/>
  <c r="N553" i="199"/>
  <c r="N550" i="200"/>
  <c r="N551" i="200"/>
  <c r="N552" i="200"/>
  <c r="N553" i="200"/>
  <c r="N550" i="201"/>
  <c r="N551" i="201"/>
  <c r="N552" i="201"/>
  <c r="N553" i="201"/>
  <c r="N550" i="202"/>
  <c r="N551" i="202"/>
  <c r="N552" i="202"/>
  <c r="N553" i="202"/>
  <c r="N550" i="203"/>
  <c r="N551" i="203"/>
  <c r="N552" i="203"/>
  <c r="N553" i="203"/>
  <c r="N550" i="204"/>
  <c r="N551" i="204"/>
  <c r="N552" i="204"/>
  <c r="N553" i="204"/>
  <c r="N550" i="205"/>
  <c r="N551" i="205"/>
  <c r="N552" i="205"/>
  <c r="N553" i="205"/>
  <c r="N550" i="206"/>
  <c r="N551" i="206"/>
  <c r="N552" i="206"/>
  <c r="N553" i="206"/>
  <c r="N550" i="207"/>
  <c r="N551" i="207"/>
  <c r="N552" i="207"/>
  <c r="N553" i="207"/>
  <c r="N550" i="208"/>
  <c r="N551" i="208"/>
  <c r="N552" i="208"/>
  <c r="N553" i="208"/>
  <c r="N550" i="210"/>
  <c r="N551" i="210"/>
  <c r="N552" i="210"/>
  <c r="N553" i="210"/>
  <c r="N550" i="211"/>
  <c r="N551" i="211"/>
  <c r="N552" i="211"/>
  <c r="N553" i="211"/>
  <c r="N550" i="212"/>
  <c r="N551" i="212"/>
  <c r="N552" i="212"/>
  <c r="N553" i="212"/>
  <c r="O549" i="200"/>
  <c r="P549" i="200"/>
  <c r="O549" i="201"/>
  <c r="P549" i="201"/>
  <c r="O549" i="202"/>
  <c r="P549" i="202"/>
  <c r="O549" i="203"/>
  <c r="P549" i="203"/>
  <c r="O549" i="204"/>
  <c r="P549" i="204"/>
  <c r="O549" i="205"/>
  <c r="P549" i="205"/>
  <c r="O549" i="206"/>
  <c r="P549" i="206"/>
  <c r="O549" i="207"/>
  <c r="P549" i="207"/>
  <c r="O549" i="208"/>
  <c r="P549" i="208"/>
  <c r="O549" i="210"/>
  <c r="P549" i="210"/>
  <c r="O549" i="211"/>
  <c r="P549" i="211"/>
  <c r="O549" i="212"/>
  <c r="P549" i="212"/>
  <c r="N556" i="199"/>
  <c r="A556" i="199"/>
  <c r="N556" i="200"/>
  <c r="A556" i="200"/>
  <c r="N556" i="201"/>
  <c r="A556" i="201"/>
  <c r="N556" i="202"/>
  <c r="A556" i="202"/>
  <c r="N556" i="203"/>
  <c r="A556" i="203"/>
  <c r="N556" i="204"/>
  <c r="A556" i="204"/>
  <c r="N556" i="205"/>
  <c r="A556" i="205"/>
  <c r="N556" i="206"/>
  <c r="A556" i="206"/>
  <c r="N556" i="207"/>
  <c r="A556" i="207"/>
  <c r="N556" i="208"/>
  <c r="A556" i="208"/>
  <c r="N556" i="210"/>
  <c r="A556" i="210"/>
  <c r="N556" i="211"/>
  <c r="A556" i="211"/>
  <c r="N556" i="212"/>
  <c r="A556" i="212"/>
  <c r="N512" i="199"/>
  <c r="N513" i="199"/>
  <c r="N512" i="200"/>
  <c r="N513" i="200"/>
  <c r="N512" i="201"/>
  <c r="N513" i="201"/>
  <c r="N512" i="202"/>
  <c r="N513" i="202"/>
  <c r="N512" i="203"/>
  <c r="N513" i="203"/>
  <c r="N512" i="204"/>
  <c r="N513" i="204"/>
  <c r="N512" i="205"/>
  <c r="N513" i="205"/>
  <c r="N512" i="206"/>
  <c r="N513" i="206"/>
  <c r="N512" i="207"/>
  <c r="N513" i="207"/>
  <c r="N512" i="208"/>
  <c r="N513" i="208"/>
  <c r="N512" i="210"/>
  <c r="N513" i="210"/>
  <c r="N512" i="211"/>
  <c r="N513" i="211"/>
  <c r="N512" i="212"/>
  <c r="N513" i="212"/>
  <c r="N529" i="199"/>
  <c r="A529" i="199"/>
  <c r="N529" i="200"/>
  <c r="A529" i="200"/>
  <c r="N529" i="201"/>
  <c r="A529" i="201"/>
  <c r="N529" i="202"/>
  <c r="A529" i="202"/>
  <c r="N529" i="203"/>
  <c r="A529" i="203"/>
  <c r="N529" i="204"/>
  <c r="A529" i="204"/>
  <c r="N529" i="205"/>
  <c r="A529" i="205"/>
  <c r="N529" i="206"/>
  <c r="A529" i="206"/>
  <c r="N529" i="207"/>
  <c r="A529" i="207"/>
  <c r="N529" i="208"/>
  <c r="A529" i="208"/>
  <c r="N529" i="210"/>
  <c r="A529" i="210"/>
  <c r="N529" i="211"/>
  <c r="A529" i="211"/>
  <c r="N529" i="212"/>
  <c r="A529" i="212"/>
  <c r="O509" i="199"/>
  <c r="P509" i="199"/>
  <c r="O509" i="200"/>
  <c r="P509" i="200"/>
  <c r="O509" i="201"/>
  <c r="P509" i="201"/>
  <c r="O509" i="202"/>
  <c r="P509" i="202"/>
  <c r="O509" i="203"/>
  <c r="P509" i="203"/>
  <c r="O509" i="204"/>
  <c r="P509" i="204"/>
  <c r="O509" i="205"/>
  <c r="P509" i="205"/>
  <c r="O509" i="206"/>
  <c r="P509" i="206"/>
  <c r="O509" i="207"/>
  <c r="P509" i="207"/>
  <c r="O509" i="208"/>
  <c r="P509" i="208"/>
  <c r="O509" i="210"/>
  <c r="P509" i="210"/>
  <c r="O509" i="211"/>
  <c r="P509" i="211"/>
  <c r="O509" i="212"/>
  <c r="P509" i="212"/>
  <c r="A513" i="199"/>
  <c r="A513" i="200"/>
  <c r="A513" i="201"/>
  <c r="A513" i="202"/>
  <c r="A513" i="203"/>
  <c r="A513" i="204"/>
  <c r="A513" i="205"/>
  <c r="A513" i="206"/>
  <c r="A513" i="207"/>
  <c r="A513" i="208"/>
  <c r="A513" i="210"/>
  <c r="A513" i="211"/>
  <c r="A513" i="212"/>
  <c r="N417" i="199"/>
  <c r="A417" i="199"/>
  <c r="N417" i="200"/>
  <c r="A417" i="200"/>
  <c r="N417" i="201"/>
  <c r="A417" i="201"/>
  <c r="N417" i="202"/>
  <c r="A417" i="202"/>
  <c r="N417" i="203"/>
  <c r="A417" i="203"/>
  <c r="N417" i="204"/>
  <c r="A417" i="204"/>
  <c r="N417" i="205"/>
  <c r="A417" i="205"/>
  <c r="N417" i="206"/>
  <c r="A417" i="206"/>
  <c r="N417" i="207"/>
  <c r="A417" i="207"/>
  <c r="N417" i="208"/>
  <c r="A417" i="208"/>
  <c r="N417" i="210"/>
  <c r="A417" i="210"/>
  <c r="N417" i="211"/>
  <c r="A417" i="211"/>
  <c r="N417" i="212"/>
  <c r="A417" i="212"/>
  <c r="P388" i="199"/>
  <c r="P388" i="200"/>
  <c r="P388" i="201"/>
  <c r="P388" i="202"/>
  <c r="P388" i="203"/>
  <c r="P388" i="204"/>
  <c r="P388" i="205"/>
  <c r="P388" i="206"/>
  <c r="P388" i="207"/>
  <c r="P388" i="208"/>
  <c r="P388" i="210"/>
  <c r="P388" i="211"/>
  <c r="P388" i="212"/>
  <c r="O388" i="199"/>
  <c r="O388" i="200"/>
  <c r="O388" i="201"/>
  <c r="O388" i="202"/>
  <c r="O388" i="203"/>
  <c r="O388" i="204"/>
  <c r="O388" i="205"/>
  <c r="O388" i="206"/>
  <c r="O388" i="207"/>
  <c r="O388" i="208"/>
  <c r="O388" i="210"/>
  <c r="O388" i="211"/>
  <c r="O388" i="212"/>
  <c r="N390" i="199"/>
  <c r="A390" i="199"/>
  <c r="N390" i="200"/>
  <c r="A390" i="200"/>
  <c r="N390" i="201"/>
  <c r="A390" i="201"/>
  <c r="N390" i="202"/>
  <c r="A390" i="202"/>
  <c r="N390" i="203"/>
  <c r="A390" i="203"/>
  <c r="N390" i="204"/>
  <c r="A390" i="204"/>
  <c r="N390" i="205"/>
  <c r="A390" i="205"/>
  <c r="N390" i="206"/>
  <c r="A390" i="206"/>
  <c r="N390" i="207"/>
  <c r="A390" i="207"/>
  <c r="N390" i="208"/>
  <c r="A390" i="208"/>
  <c r="N390" i="210"/>
  <c r="A390" i="210"/>
  <c r="N390" i="211"/>
  <c r="A390" i="211"/>
  <c r="N390" i="212"/>
  <c r="A390" i="212"/>
  <c r="N389" i="199"/>
  <c r="A389" i="199"/>
  <c r="N389" i="200"/>
  <c r="A389" i="200"/>
  <c r="N389" i="201"/>
  <c r="A389" i="201"/>
  <c r="N389" i="202"/>
  <c r="A389" i="202"/>
  <c r="N389" i="203"/>
  <c r="A389" i="203"/>
  <c r="N389" i="204"/>
  <c r="A389" i="204"/>
  <c r="N389" i="205"/>
  <c r="A389" i="205"/>
  <c r="N389" i="206"/>
  <c r="A389" i="206"/>
  <c r="N389" i="207"/>
  <c r="A389" i="207"/>
  <c r="N389" i="208"/>
  <c r="A389" i="208"/>
  <c r="N389" i="210"/>
  <c r="A389" i="210"/>
  <c r="N389" i="211"/>
  <c r="A389" i="211"/>
  <c r="N389" i="212"/>
  <c r="A389" i="212"/>
  <c r="O338" i="199"/>
  <c r="O338" i="200"/>
  <c r="O338" i="201"/>
  <c r="O338" i="202"/>
  <c r="O338" i="203"/>
  <c r="O338" i="204"/>
  <c r="O338" i="205"/>
  <c r="O338" i="206"/>
  <c r="O338" i="207"/>
  <c r="O338" i="208"/>
  <c r="O338" i="210"/>
  <c r="O338" i="211"/>
  <c r="O338" i="212"/>
  <c r="N340" i="199"/>
  <c r="A340" i="199"/>
  <c r="N340" i="200"/>
  <c r="A340" i="200"/>
  <c r="N340" i="201"/>
  <c r="A340" i="201"/>
  <c r="N340" i="202"/>
  <c r="A340" i="202"/>
  <c r="N340" i="203"/>
  <c r="A340" i="203"/>
  <c r="N340" i="204"/>
  <c r="A340" i="204"/>
  <c r="N340" i="205"/>
  <c r="A340" i="205"/>
  <c r="N340" i="206"/>
  <c r="A340" i="206"/>
  <c r="N340" i="207"/>
  <c r="A340" i="207"/>
  <c r="N340" i="208"/>
  <c r="A340" i="208"/>
  <c r="N340" i="210"/>
  <c r="A340" i="210"/>
  <c r="N340" i="211"/>
  <c r="A340" i="211"/>
  <c r="N340" i="212"/>
  <c r="A340" i="212"/>
  <c r="P327" i="199"/>
  <c r="P327" i="200"/>
  <c r="P327" i="201"/>
  <c r="P327" i="202"/>
  <c r="P327" i="203"/>
  <c r="P327" i="204"/>
  <c r="P327" i="205"/>
  <c r="P327" i="206"/>
  <c r="P327" i="207"/>
  <c r="P327" i="208"/>
  <c r="P327" i="210"/>
  <c r="P327" i="211"/>
  <c r="P327" i="212"/>
  <c r="O327" i="199"/>
  <c r="O327" i="200"/>
  <c r="O327" i="201"/>
  <c r="O327" i="202"/>
  <c r="O327" i="203"/>
  <c r="O327" i="204"/>
  <c r="O327" i="205"/>
  <c r="O327" i="206"/>
  <c r="O327" i="207"/>
  <c r="O327" i="208"/>
  <c r="O327" i="210"/>
  <c r="O327" i="212"/>
  <c r="N329" i="199"/>
  <c r="N329" i="200"/>
  <c r="N329" i="201"/>
  <c r="N329" i="202"/>
  <c r="N329" i="203"/>
  <c r="N329" i="204"/>
  <c r="N329" i="205"/>
  <c r="N329" i="206"/>
  <c r="N329" i="207"/>
  <c r="N329" i="208"/>
  <c r="N329" i="210"/>
  <c r="N329" i="211"/>
  <c r="N329" i="212"/>
  <c r="N328" i="199"/>
  <c r="A328" i="199"/>
  <c r="N328" i="200"/>
  <c r="A328" i="200"/>
  <c r="N328" i="201"/>
  <c r="A328" i="201"/>
  <c r="N328" i="202"/>
  <c r="A328" i="202"/>
  <c r="N328" i="203"/>
  <c r="A328" i="203"/>
  <c r="N328" i="204"/>
  <c r="A328" i="204"/>
  <c r="N328" i="205"/>
  <c r="A328" i="205"/>
  <c r="N328" i="206"/>
  <c r="A328" i="206"/>
  <c r="N328" i="207"/>
  <c r="A328" i="207"/>
  <c r="N328" i="208"/>
  <c r="A328" i="208"/>
  <c r="N328" i="210"/>
  <c r="A328" i="210"/>
  <c r="N328" i="211"/>
  <c r="A328" i="211"/>
  <c r="N328" i="212"/>
  <c r="A328" i="212"/>
  <c r="O324" i="199"/>
  <c r="O324" i="200"/>
  <c r="O324" i="201"/>
  <c r="O324" i="202"/>
  <c r="O324" i="203"/>
  <c r="O324" i="204"/>
  <c r="O324" i="205"/>
  <c r="O324" i="206"/>
  <c r="O324" i="207"/>
  <c r="O324" i="208"/>
  <c r="O324" i="210"/>
  <c r="O324" i="211"/>
  <c r="O324" i="212"/>
  <c r="N325" i="199"/>
  <c r="A325" i="199"/>
  <c r="N325" i="200"/>
  <c r="A325" i="200"/>
  <c r="N325" i="201"/>
  <c r="A325" i="201"/>
  <c r="N325" i="202"/>
  <c r="A325" i="202"/>
  <c r="N325" i="203"/>
  <c r="A325" i="203"/>
  <c r="N325" i="204"/>
  <c r="A325" i="204"/>
  <c r="N325" i="205"/>
  <c r="A325" i="205"/>
  <c r="N325" i="206"/>
  <c r="A325" i="206"/>
  <c r="N325" i="207"/>
  <c r="A325" i="207"/>
  <c r="N325" i="208"/>
  <c r="A325" i="208"/>
  <c r="N325" i="210"/>
  <c r="A325" i="210"/>
  <c r="N325" i="211"/>
  <c r="A325" i="211"/>
  <c r="N325" i="212"/>
  <c r="A325" i="212"/>
  <c r="N310" i="199"/>
  <c r="A310" i="199"/>
  <c r="N310" i="200"/>
  <c r="A310" i="200"/>
  <c r="N310" i="201"/>
  <c r="A310" i="201"/>
  <c r="N310" i="202"/>
  <c r="A310" i="202"/>
  <c r="N310" i="203"/>
  <c r="A310" i="203"/>
  <c r="N310" i="204"/>
  <c r="A310" i="204"/>
  <c r="N310" i="205"/>
  <c r="A310" i="205"/>
  <c r="N310" i="206"/>
  <c r="A310" i="206"/>
  <c r="N310" i="207"/>
  <c r="A310" i="207"/>
  <c r="N310" i="208"/>
  <c r="A310" i="208"/>
  <c r="N310" i="210"/>
  <c r="A310" i="210"/>
  <c r="N310" i="211"/>
  <c r="A310" i="211"/>
  <c r="N310" i="212"/>
  <c r="A310" i="212"/>
  <c r="N311" i="199"/>
  <c r="A311" i="199"/>
  <c r="N311" i="200"/>
  <c r="A311" i="200"/>
  <c r="N311" i="201"/>
  <c r="A311" i="201"/>
  <c r="N311" i="202"/>
  <c r="A311" i="202"/>
  <c r="N311" i="203"/>
  <c r="A311" i="203"/>
  <c r="N311" i="204"/>
  <c r="A311" i="204"/>
  <c r="N311" i="205"/>
  <c r="A311" i="205"/>
  <c r="N311" i="206"/>
  <c r="A311" i="206"/>
  <c r="N311" i="207"/>
  <c r="A311" i="207"/>
  <c r="N311" i="208"/>
  <c r="A311" i="208"/>
  <c r="N311" i="210"/>
  <c r="A311" i="210"/>
  <c r="N311" i="211"/>
  <c r="A311" i="211"/>
  <c r="N311" i="212"/>
  <c r="A311" i="212"/>
  <c r="A256" i="199"/>
  <c r="P255" i="199"/>
  <c r="A256" i="200"/>
  <c r="P255" i="200"/>
  <c r="A256" i="201"/>
  <c r="P255" i="201"/>
  <c r="A256" i="202"/>
  <c r="P255" i="202"/>
  <c r="A256" i="203"/>
  <c r="P255" i="203"/>
  <c r="A256" i="204"/>
  <c r="P255" i="204"/>
  <c r="A256" i="205"/>
  <c r="P255" i="205"/>
  <c r="A256" i="206"/>
  <c r="P255" i="206"/>
  <c r="A256" i="207"/>
  <c r="P255" i="207"/>
  <c r="A256" i="208"/>
  <c r="P255" i="208"/>
  <c r="A256" i="210"/>
  <c r="P255" i="210"/>
  <c r="A256" i="211"/>
  <c r="P255" i="211"/>
  <c r="A256" i="212"/>
  <c r="P255" i="212"/>
  <c r="P243" i="199"/>
  <c r="P243" i="200"/>
  <c r="P243" i="201"/>
  <c r="P243" i="202"/>
  <c r="P243" i="203"/>
  <c r="P243" i="204"/>
  <c r="P243" i="205"/>
  <c r="P243" i="206"/>
  <c r="P243" i="207"/>
  <c r="P243" i="208"/>
  <c r="P243" i="210"/>
  <c r="P243" i="211"/>
  <c r="P243" i="212"/>
  <c r="O243" i="200"/>
  <c r="O243" i="201"/>
  <c r="O243" i="202"/>
  <c r="O243" i="204"/>
  <c r="O243" i="205"/>
  <c r="O243" i="206"/>
  <c r="O243" i="207"/>
  <c r="O243" i="208"/>
  <c r="O243" i="210"/>
  <c r="O243" i="211"/>
  <c r="O243" i="212"/>
  <c r="P250" i="199"/>
  <c r="P250" i="200"/>
  <c r="P250" i="201"/>
  <c r="P250" i="202"/>
  <c r="P250" i="203"/>
  <c r="P250" i="204"/>
  <c r="P250" i="205"/>
  <c r="P250" i="206"/>
  <c r="P250" i="207"/>
  <c r="P250" i="208"/>
  <c r="P250" i="210"/>
  <c r="P250" i="211"/>
  <c r="P250" i="212"/>
  <c r="O250" i="200"/>
  <c r="O250" i="201"/>
  <c r="O250" i="202"/>
  <c r="O250" i="204"/>
  <c r="O250" i="205"/>
  <c r="O250" i="206"/>
  <c r="O250" i="207"/>
  <c r="O250" i="208"/>
  <c r="O250" i="210"/>
  <c r="O250" i="211"/>
  <c r="O250" i="212"/>
  <c r="N251" i="199"/>
  <c r="A251" i="199"/>
  <c r="N251" i="200"/>
  <c r="A251" i="200"/>
  <c r="N251" i="201"/>
  <c r="A251" i="201"/>
  <c r="N251" i="202"/>
  <c r="A251" i="202"/>
  <c r="N251" i="203"/>
  <c r="A251" i="203"/>
  <c r="N251" i="204"/>
  <c r="A251" i="204"/>
  <c r="N251" i="205"/>
  <c r="A251" i="205"/>
  <c r="N251" i="206"/>
  <c r="A251" i="206"/>
  <c r="N251" i="207"/>
  <c r="A251" i="207"/>
  <c r="N251" i="208"/>
  <c r="A251" i="208"/>
  <c r="N251" i="210"/>
  <c r="A251" i="210"/>
  <c r="N251" i="211"/>
  <c r="A251" i="211"/>
  <c r="N251" i="212"/>
  <c r="A251" i="212"/>
  <c r="A226" i="199"/>
  <c r="A226" i="200"/>
  <c r="A226" i="201"/>
  <c r="A226" i="202"/>
  <c r="A226" i="203"/>
  <c r="A226" i="204"/>
  <c r="A226" i="205"/>
  <c r="A226" i="206"/>
  <c r="A226" i="207"/>
  <c r="A226" i="208"/>
  <c r="A226" i="210"/>
  <c r="A226" i="211"/>
  <c r="A226" i="212"/>
  <c r="N227" i="199"/>
  <c r="A227" i="199"/>
  <c r="N227" i="200"/>
  <c r="A227" i="200"/>
  <c r="N227" i="201"/>
  <c r="A227" i="201"/>
  <c r="N227" i="202"/>
  <c r="A227" i="202"/>
  <c r="N227" i="203"/>
  <c r="A227" i="203"/>
  <c r="N227" i="204"/>
  <c r="A227" i="204"/>
  <c r="N227" i="205"/>
  <c r="A227" i="205"/>
  <c r="N227" i="206"/>
  <c r="A227" i="206"/>
  <c r="N227" i="207"/>
  <c r="A227" i="207"/>
  <c r="N227" i="208"/>
  <c r="A227" i="208"/>
  <c r="N227" i="210"/>
  <c r="A227" i="210"/>
  <c r="N227" i="211"/>
  <c r="A227" i="211"/>
  <c r="N227" i="212"/>
  <c r="A227" i="212"/>
  <c r="N388" i="212" l="1"/>
  <c r="N388" i="203"/>
  <c r="N388" i="210"/>
  <c r="N388" i="205"/>
  <c r="N388" i="201"/>
  <c r="N388" i="207"/>
  <c r="N388" i="199"/>
  <c r="N388" i="208"/>
  <c r="N388" i="204"/>
  <c r="N388" i="200"/>
  <c r="N388" i="211"/>
  <c r="N388" i="206"/>
  <c r="N388" i="202"/>
  <c r="N250" i="208"/>
  <c r="N250" i="204"/>
  <c r="N250" i="212"/>
  <c r="N250" i="203"/>
  <c r="N250" i="200"/>
  <c r="N250" i="207"/>
  <c r="N250" i="199"/>
  <c r="N226" i="199"/>
  <c r="N226" i="211"/>
  <c r="N226" i="206"/>
  <c r="N226" i="202"/>
  <c r="N226" i="210"/>
  <c r="N226" i="205"/>
  <c r="N226" i="201"/>
  <c r="N226" i="208"/>
  <c r="N226" i="204"/>
  <c r="N226" i="200"/>
  <c r="N226" i="212"/>
  <c r="N226" i="207"/>
  <c r="N226" i="203"/>
  <c r="N250" i="211"/>
  <c r="N250" i="206"/>
  <c r="N250" i="202"/>
  <c r="N250" i="210"/>
  <c r="N250" i="205"/>
  <c r="N250" i="201"/>
  <c r="N172" i="199" l="1"/>
  <c r="A172" i="199"/>
  <c r="A170" i="199"/>
  <c r="N172" i="200"/>
  <c r="A172" i="200"/>
  <c r="A170" i="200"/>
  <c r="N172" i="201"/>
  <c r="A172" i="201"/>
  <c r="A170" i="201"/>
  <c r="N172" i="202"/>
  <c r="A172" i="202"/>
  <c r="A170" i="202"/>
  <c r="N172" i="203"/>
  <c r="A172" i="203"/>
  <c r="A170" i="203"/>
  <c r="N172" i="204"/>
  <c r="A172" i="204"/>
  <c r="A170" i="204"/>
  <c r="N172" i="205"/>
  <c r="A172" i="205"/>
  <c r="A170" i="205"/>
  <c r="N172" i="206"/>
  <c r="A172" i="206"/>
  <c r="A170" i="206"/>
  <c r="N172" i="207"/>
  <c r="A172" i="207"/>
  <c r="A170" i="207"/>
  <c r="N172" i="208"/>
  <c r="A172" i="208"/>
  <c r="A170" i="208"/>
  <c r="N172" i="210"/>
  <c r="A172" i="210"/>
  <c r="A170" i="210"/>
  <c r="N172" i="211"/>
  <c r="A172" i="211"/>
  <c r="A170" i="211"/>
  <c r="N172" i="212"/>
  <c r="A172" i="212"/>
  <c r="A170" i="212"/>
  <c r="O122" i="200"/>
  <c r="O122" i="201"/>
  <c r="O122" i="202"/>
  <c r="O122" i="203"/>
  <c r="O122" i="204"/>
  <c r="O122" i="205"/>
  <c r="O122" i="206"/>
  <c r="O122" i="207"/>
  <c r="O122" i="208"/>
  <c r="O122" i="210"/>
  <c r="O122" i="211"/>
  <c r="O122" i="212"/>
  <c r="N124" i="199"/>
  <c r="N124" i="200"/>
  <c r="N124" i="201"/>
  <c r="N124" i="202"/>
  <c r="N124" i="203"/>
  <c r="N124" i="204"/>
  <c r="N124" i="205"/>
  <c r="N124" i="206"/>
  <c r="N124" i="207"/>
  <c r="N124" i="208"/>
  <c r="N124" i="210"/>
  <c r="N124" i="211"/>
  <c r="N124" i="212"/>
  <c r="O65" i="199"/>
  <c r="O65" i="200"/>
  <c r="O65" i="201"/>
  <c r="O65" i="202"/>
  <c r="O65" i="203"/>
  <c r="O65" i="204"/>
  <c r="O65" i="205"/>
  <c r="O65" i="206"/>
  <c r="O65" i="207"/>
  <c r="O65" i="208"/>
  <c r="O65" i="210"/>
  <c r="O65" i="211"/>
  <c r="O65" i="212"/>
  <c r="N47" i="199"/>
  <c r="N48" i="199"/>
  <c r="N47" i="200"/>
  <c r="N48" i="200"/>
  <c r="N47" i="201"/>
  <c r="N48" i="201"/>
  <c r="N47" i="202"/>
  <c r="N48" i="202"/>
  <c r="N47" i="203"/>
  <c r="N48" i="203"/>
  <c r="N47" i="204"/>
  <c r="N48" i="204"/>
  <c r="N47" i="205"/>
  <c r="N48" i="205"/>
  <c r="N47" i="206"/>
  <c r="N48" i="206"/>
  <c r="N47" i="207"/>
  <c r="N48" i="207"/>
  <c r="N47" i="208"/>
  <c r="N48" i="208"/>
  <c r="N47" i="210"/>
  <c r="N48" i="210"/>
  <c r="N47" i="211"/>
  <c r="N48" i="211"/>
  <c r="N47" i="212"/>
  <c r="N48" i="212"/>
  <c r="O154" i="199" l="1"/>
  <c r="N780" i="200" l="1"/>
  <c r="N780" i="201"/>
  <c r="N780" i="202"/>
  <c r="N780" i="203"/>
  <c r="N780" i="204"/>
  <c r="N780" i="205"/>
  <c r="N780" i="206"/>
  <c r="N780" i="207"/>
  <c r="N780" i="208"/>
  <c r="N780" i="210"/>
  <c r="N780" i="211"/>
  <c r="N780" i="212"/>
  <c r="N780" i="199"/>
  <c r="N599" i="200" l="1"/>
  <c r="N599" i="201"/>
  <c r="N599" i="202"/>
  <c r="N599" i="203"/>
  <c r="N599" i="204"/>
  <c r="N599" i="205"/>
  <c r="N599" i="206"/>
  <c r="N599" i="207"/>
  <c r="N599" i="208"/>
  <c r="N599" i="210"/>
  <c r="N599" i="211"/>
  <c r="N599" i="212"/>
  <c r="N599" i="199"/>
  <c r="O264" i="199"/>
  <c r="P292" i="200"/>
  <c r="P292" i="201"/>
  <c r="P292" i="202"/>
  <c r="P292" i="203"/>
  <c r="P292" i="204"/>
  <c r="P292" i="205"/>
  <c r="P292" i="206"/>
  <c r="P292" i="207"/>
  <c r="P292" i="208"/>
  <c r="P292" i="210"/>
  <c r="P292" i="211"/>
  <c r="P292" i="212"/>
  <c r="P292" i="199"/>
  <c r="O292" i="200"/>
  <c r="O292" i="201"/>
  <c r="O292" i="202"/>
  <c r="O292" i="203"/>
  <c r="O292" i="204"/>
  <c r="O292" i="205"/>
  <c r="O292" i="206"/>
  <c r="O292" i="207"/>
  <c r="O292" i="208"/>
  <c r="O292" i="210"/>
  <c r="O292" i="211"/>
  <c r="O292" i="212"/>
  <c r="O292" i="199"/>
  <c r="N295" i="200"/>
  <c r="N295" i="201"/>
  <c r="N295" i="202"/>
  <c r="N295" i="203"/>
  <c r="N295" i="204"/>
  <c r="N295" i="205"/>
  <c r="N295" i="206"/>
  <c r="N295" i="207"/>
  <c r="N295" i="208"/>
  <c r="N295" i="210"/>
  <c r="N295" i="211"/>
  <c r="N295" i="212"/>
  <c r="N295" i="199"/>
  <c r="P219" i="200"/>
  <c r="P219" i="201"/>
  <c r="P219" i="202"/>
  <c r="P219" i="203"/>
  <c r="P219" i="204"/>
  <c r="P219" i="205"/>
  <c r="P219" i="206"/>
  <c r="P219" i="207"/>
  <c r="P219" i="208"/>
  <c r="P219" i="210"/>
  <c r="P219" i="211"/>
  <c r="P219" i="212"/>
  <c r="O219" i="200"/>
  <c r="O219" i="201"/>
  <c r="O219" i="202"/>
  <c r="O219" i="204"/>
  <c r="O219" i="205"/>
  <c r="O219" i="206"/>
  <c r="O219" i="207"/>
  <c r="O219" i="208"/>
  <c r="O219" i="210"/>
  <c r="O219" i="212"/>
  <c r="N224" i="200"/>
  <c r="N224" i="201"/>
  <c r="N224" i="202"/>
  <c r="N224" i="203"/>
  <c r="N224" i="204"/>
  <c r="N224" i="205"/>
  <c r="N224" i="206"/>
  <c r="N224" i="207"/>
  <c r="N224" i="208"/>
  <c r="N224" i="210"/>
  <c r="N224" i="211"/>
  <c r="N224" i="212"/>
  <c r="N224" i="199" l="1"/>
  <c r="P657" i="200" l="1"/>
  <c r="P657" i="201"/>
  <c r="P657" i="202"/>
  <c r="P657" i="203"/>
  <c r="P657" i="204"/>
  <c r="P657" i="205"/>
  <c r="P657" i="206"/>
  <c r="P657" i="207"/>
  <c r="P657" i="208"/>
  <c r="P657" i="210"/>
  <c r="P657" i="211"/>
  <c r="P657" i="212"/>
  <c r="O657" i="199"/>
  <c r="O657" i="200"/>
  <c r="O657" i="201"/>
  <c r="O657" i="202"/>
  <c r="O657" i="203"/>
  <c r="O657" i="204"/>
  <c r="O657" i="205"/>
  <c r="O657" i="206"/>
  <c r="O657" i="207"/>
  <c r="O657" i="208"/>
  <c r="O657" i="210"/>
  <c r="O657" i="211"/>
  <c r="O657" i="212"/>
  <c r="N659" i="199"/>
  <c r="N659" i="200"/>
  <c r="N659" i="201"/>
  <c r="N659" i="202"/>
  <c r="N659" i="203"/>
  <c r="N659" i="204"/>
  <c r="N659" i="205"/>
  <c r="N659" i="206"/>
  <c r="N659" i="207"/>
  <c r="N659" i="208"/>
  <c r="N659" i="210"/>
  <c r="N659" i="211"/>
  <c r="N659" i="212"/>
  <c r="N209" i="200"/>
  <c r="N209" i="201"/>
  <c r="N209" i="202"/>
  <c r="N209" i="203"/>
  <c r="N209" i="204"/>
  <c r="N209" i="205"/>
  <c r="N209" i="206"/>
  <c r="N209" i="207"/>
  <c r="N209" i="208"/>
  <c r="N209" i="210"/>
  <c r="N209" i="211"/>
  <c r="N209" i="212"/>
  <c r="N209" i="199"/>
  <c r="P201" i="200"/>
  <c r="P201" i="201"/>
  <c r="P201" i="202"/>
  <c r="P201" i="203"/>
  <c r="P201" i="204"/>
  <c r="P201" i="205"/>
  <c r="P201" i="206"/>
  <c r="P201" i="207"/>
  <c r="P201" i="208"/>
  <c r="P201" i="210"/>
  <c r="P201" i="211"/>
  <c r="P201" i="212"/>
  <c r="P201" i="199"/>
  <c r="O201" i="200"/>
  <c r="O201" i="201"/>
  <c r="O201" i="202"/>
  <c r="O201" i="204"/>
  <c r="O201" i="205"/>
  <c r="O201" i="206"/>
  <c r="O201" i="207"/>
  <c r="O201" i="208"/>
  <c r="O201" i="210"/>
  <c r="O201" i="211"/>
  <c r="O201" i="212"/>
  <c r="O201" i="199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N205" i="199"/>
  <c r="P313" i="205" l="1"/>
  <c r="O313" i="205"/>
  <c r="N745" i="199"/>
  <c r="N745" i="200"/>
  <c r="N745" i="201"/>
  <c r="N745" i="202"/>
  <c r="N745" i="203"/>
  <c r="N745" i="204"/>
  <c r="N745" i="206"/>
  <c r="N745" i="207"/>
  <c r="N745" i="208"/>
  <c r="N745" i="210"/>
  <c r="N745" i="211"/>
  <c r="N745" i="212"/>
  <c r="N745" i="205"/>
  <c r="P746" i="205"/>
  <c r="O776" i="202" l="1"/>
  <c r="O774" i="202" s="1"/>
  <c r="P776" i="202"/>
  <c r="P774" i="202" s="1"/>
  <c r="N773" i="202"/>
  <c r="P772" i="202"/>
  <c r="O772" i="202"/>
  <c r="N771" i="202"/>
  <c r="P770" i="202"/>
  <c r="O770" i="202"/>
  <c r="N765" i="202"/>
  <c r="N764" i="202" s="1"/>
  <c r="P764" i="202"/>
  <c r="O764" i="202"/>
  <c r="N759" i="202"/>
  <c r="N758" i="202" s="1"/>
  <c r="N757" i="202"/>
  <c r="N756" i="202"/>
  <c r="N755" i="202"/>
  <c r="N753" i="202"/>
  <c r="N752" i="202"/>
  <c r="N751" i="202"/>
  <c r="P750" i="202"/>
  <c r="O750" i="202"/>
  <c r="N749" i="202"/>
  <c r="N748" i="202"/>
  <c r="N747" i="202"/>
  <c r="P746" i="202"/>
  <c r="O746" i="202"/>
  <c r="N744" i="202"/>
  <c r="N741" i="202"/>
  <c r="N740" i="202"/>
  <c r="P739" i="202"/>
  <c r="O739" i="202"/>
  <c r="N738" i="202"/>
  <c r="N736" i="202"/>
  <c r="N735" i="202"/>
  <c r="N734" i="202"/>
  <c r="P733" i="202"/>
  <c r="N732" i="202"/>
  <c r="P731" i="202"/>
  <c r="O731" i="202"/>
  <c r="N730" i="202"/>
  <c r="N728" i="202"/>
  <c r="N727" i="202"/>
  <c r="N726" i="202"/>
  <c r="P725" i="202"/>
  <c r="N724" i="202"/>
  <c r="N723" i="202"/>
  <c r="N722" i="202"/>
  <c r="N721" i="202"/>
  <c r="N720" i="202"/>
  <c r="N719" i="202"/>
  <c r="N718" i="202"/>
  <c r="P717" i="202"/>
  <c r="O717" i="202"/>
  <c r="N712" i="202"/>
  <c r="N711" i="202"/>
  <c r="P710" i="202"/>
  <c r="O710" i="202"/>
  <c r="N709" i="202"/>
  <c r="N708" i="202"/>
  <c r="P707" i="202"/>
  <c r="O707" i="202"/>
  <c r="N706" i="202"/>
  <c r="N705" i="202"/>
  <c r="P704" i="202"/>
  <c r="O704" i="202"/>
  <c r="N703" i="202"/>
  <c r="N698" i="202"/>
  <c r="N697" i="202"/>
  <c r="P696" i="202"/>
  <c r="O696" i="202"/>
  <c r="N691" i="202"/>
  <c r="P690" i="202"/>
  <c r="P688" i="202" s="1"/>
  <c r="P686" i="202" s="1"/>
  <c r="O690" i="202"/>
  <c r="O688" i="202" s="1"/>
  <c r="O686" i="202" s="1"/>
  <c r="N679" i="202"/>
  <c r="P678" i="202"/>
  <c r="O678" i="202"/>
  <c r="N677" i="202"/>
  <c r="N676" i="202"/>
  <c r="P675" i="202"/>
  <c r="O675" i="202"/>
  <c r="N674" i="202"/>
  <c r="P673" i="202"/>
  <c r="O673" i="202"/>
  <c r="N672" i="202"/>
  <c r="P671" i="202"/>
  <c r="O671" i="202"/>
  <c r="N670" i="202"/>
  <c r="P669" i="202"/>
  <c r="O669" i="202"/>
  <c r="N668" i="202"/>
  <c r="N667" i="202"/>
  <c r="N666" i="202"/>
  <c r="N665" i="202"/>
  <c r="P664" i="202"/>
  <c r="O664" i="202"/>
  <c r="N658" i="202"/>
  <c r="N657" i="202" s="1"/>
  <c r="N656" i="202"/>
  <c r="N655" i="202"/>
  <c r="N654" i="202"/>
  <c r="N653" i="202"/>
  <c r="P652" i="202"/>
  <c r="O652" i="202"/>
  <c r="N651" i="202"/>
  <c r="P650" i="202"/>
  <c r="O650" i="202"/>
  <c r="N649" i="202"/>
  <c r="N648" i="202"/>
  <c r="P647" i="202"/>
  <c r="O647" i="202"/>
  <c r="N646" i="202"/>
  <c r="N645" i="202"/>
  <c r="P644" i="202"/>
  <c r="O644" i="202"/>
  <c r="N643" i="202"/>
  <c r="N642" i="202"/>
  <c r="N641" i="202"/>
  <c r="N640" i="202"/>
  <c r="P639" i="202"/>
  <c r="O639" i="202"/>
  <c r="N634" i="202"/>
  <c r="N633" i="202"/>
  <c r="P632" i="202"/>
  <c r="P630" i="202" s="1"/>
  <c r="O632" i="202"/>
  <c r="O630" i="202" s="1"/>
  <c r="N627" i="202"/>
  <c r="P626" i="202"/>
  <c r="O626" i="202"/>
  <c r="A626" i="202"/>
  <c r="N623" i="202"/>
  <c r="A622" i="202"/>
  <c r="A621" i="202"/>
  <c r="A620" i="202"/>
  <c r="A619" i="202"/>
  <c r="A618" i="202"/>
  <c r="N617" i="202"/>
  <c r="A617" i="202"/>
  <c r="N616" i="202"/>
  <c r="A616" i="202"/>
  <c r="P615" i="202"/>
  <c r="P613" i="202" s="1"/>
  <c r="O615" i="202"/>
  <c r="O613" i="202" s="1"/>
  <c r="A615" i="202"/>
  <c r="A614" i="202"/>
  <c r="A613" i="202"/>
  <c r="N612" i="202"/>
  <c r="N611" i="202" s="1"/>
  <c r="P611" i="202"/>
  <c r="O611" i="202"/>
  <c r="N610" i="202"/>
  <c r="P609" i="202"/>
  <c r="O609" i="202"/>
  <c r="N608" i="202"/>
  <c r="P607" i="202"/>
  <c r="O607" i="202"/>
  <c r="N606" i="202"/>
  <c r="P605" i="202"/>
  <c r="O605" i="202"/>
  <c r="N604" i="202"/>
  <c r="A604" i="202"/>
  <c r="N602" i="202"/>
  <c r="A602" i="202"/>
  <c r="P601" i="202"/>
  <c r="O601" i="202"/>
  <c r="A601" i="202"/>
  <c r="N600" i="202"/>
  <c r="A600" i="202"/>
  <c r="N598" i="202"/>
  <c r="A598" i="202"/>
  <c r="P597" i="202"/>
  <c r="O597" i="202"/>
  <c r="A597" i="202"/>
  <c r="N596" i="202"/>
  <c r="A596" i="202"/>
  <c r="N595" i="202"/>
  <c r="A595" i="202"/>
  <c r="N594" i="202"/>
  <c r="A594" i="202"/>
  <c r="N593" i="202"/>
  <c r="A593" i="202"/>
  <c r="P592" i="202"/>
  <c r="O592" i="202"/>
  <c r="A592" i="202"/>
  <c r="A591" i="202"/>
  <c r="A590" i="202"/>
  <c r="A589" i="202"/>
  <c r="A588" i="202"/>
  <c r="A587" i="202"/>
  <c r="A586" i="202"/>
  <c r="N66" i="202"/>
  <c r="N65" i="202" s="1"/>
  <c r="A66" i="202"/>
  <c r="P65" i="202"/>
  <c r="A65" i="202"/>
  <c r="N584" i="202"/>
  <c r="N583" i="202" s="1"/>
  <c r="A584" i="202"/>
  <c r="P581" i="202"/>
  <c r="P579" i="202" s="1"/>
  <c r="O581" i="202"/>
  <c r="O579" i="202" s="1"/>
  <c r="A583" i="202"/>
  <c r="A582" i="202"/>
  <c r="A581" i="202"/>
  <c r="A580" i="202"/>
  <c r="A579" i="202"/>
  <c r="N577" i="202"/>
  <c r="A577" i="202"/>
  <c r="N576" i="202"/>
  <c r="A576" i="202"/>
  <c r="N575" i="202"/>
  <c r="A575" i="202"/>
  <c r="P572" i="202"/>
  <c r="O572" i="202"/>
  <c r="A574" i="202"/>
  <c r="A573" i="202"/>
  <c r="A572" i="202"/>
  <c r="N571" i="202"/>
  <c r="A571" i="202"/>
  <c r="N570" i="202"/>
  <c r="A570" i="202"/>
  <c r="P569" i="202"/>
  <c r="O569" i="202"/>
  <c r="A569" i="202"/>
  <c r="N568" i="202"/>
  <c r="A568" i="202"/>
  <c r="P567" i="202"/>
  <c r="O567" i="202"/>
  <c r="A567" i="202"/>
  <c r="N566" i="202"/>
  <c r="A566" i="202"/>
  <c r="P565" i="202"/>
  <c r="O565" i="202"/>
  <c r="A565" i="202"/>
  <c r="A564" i="202"/>
  <c r="A563" i="202"/>
  <c r="A560" i="202"/>
  <c r="N559" i="202"/>
  <c r="A559" i="202"/>
  <c r="P558" i="202"/>
  <c r="O558" i="202"/>
  <c r="A558" i="202"/>
  <c r="N557" i="202"/>
  <c r="A557" i="202"/>
  <c r="N555" i="202"/>
  <c r="A555" i="202"/>
  <c r="N554" i="202"/>
  <c r="A554" i="202"/>
  <c r="A553" i="202"/>
  <c r="A552" i="202"/>
  <c r="A551" i="202"/>
  <c r="A549" i="202"/>
  <c r="A548" i="202"/>
  <c r="A547" i="202"/>
  <c r="N546" i="202"/>
  <c r="A546" i="202"/>
  <c r="P545" i="202"/>
  <c r="O545" i="202"/>
  <c r="O543" i="202" s="1"/>
  <c r="N542" i="202"/>
  <c r="A542" i="202"/>
  <c r="N541" i="202"/>
  <c r="A541" i="202"/>
  <c r="P540" i="202"/>
  <c r="P538" i="202" s="1"/>
  <c r="O540" i="202"/>
  <c r="O538" i="202" s="1"/>
  <c r="A540" i="202"/>
  <c r="A539" i="202"/>
  <c r="A538" i="202"/>
  <c r="N537" i="202"/>
  <c r="A537" i="202"/>
  <c r="P536" i="202"/>
  <c r="O536" i="202"/>
  <c r="A536" i="202"/>
  <c r="N535" i="202"/>
  <c r="A535" i="202"/>
  <c r="P534" i="202"/>
  <c r="O534" i="202"/>
  <c r="A534" i="202"/>
  <c r="A533" i="202"/>
  <c r="A532" i="202"/>
  <c r="A531" i="202"/>
  <c r="A530" i="202"/>
  <c r="P528" i="202"/>
  <c r="O528" i="202"/>
  <c r="A528" i="202"/>
  <c r="N527" i="202"/>
  <c r="A527" i="202"/>
  <c r="N526" i="202"/>
  <c r="A526" i="202"/>
  <c r="N525" i="202"/>
  <c r="A525" i="202"/>
  <c r="P524" i="202"/>
  <c r="O524" i="202"/>
  <c r="A524" i="202"/>
  <c r="N523" i="202"/>
  <c r="A523" i="202"/>
  <c r="N522" i="202"/>
  <c r="A522" i="202"/>
  <c r="N521" i="202"/>
  <c r="A521" i="202"/>
  <c r="N520" i="202"/>
  <c r="A520" i="202"/>
  <c r="N519" i="202"/>
  <c r="A519" i="202"/>
  <c r="N518" i="202"/>
  <c r="A518" i="202"/>
  <c r="N517" i="202"/>
  <c r="A517" i="202"/>
  <c r="N516" i="202"/>
  <c r="A516" i="202"/>
  <c r="N515" i="202"/>
  <c r="A515" i="202"/>
  <c r="P514" i="202"/>
  <c r="O514" i="202"/>
  <c r="A514" i="202"/>
  <c r="N511" i="202"/>
  <c r="A511" i="202"/>
  <c r="N510" i="202"/>
  <c r="A510" i="202"/>
  <c r="A509" i="202"/>
  <c r="A508" i="202"/>
  <c r="A507" i="202"/>
  <c r="A506" i="202"/>
  <c r="A505" i="202"/>
  <c r="A504" i="202"/>
  <c r="A503" i="202"/>
  <c r="N500" i="202"/>
  <c r="A500" i="202"/>
  <c r="P499" i="202"/>
  <c r="P494" i="202" s="1"/>
  <c r="O499" i="202"/>
  <c r="A499" i="202"/>
  <c r="N498" i="202"/>
  <c r="A498" i="202"/>
  <c r="N497" i="202"/>
  <c r="A497" i="202"/>
  <c r="A496" i="202"/>
  <c r="A495" i="202"/>
  <c r="A494" i="202"/>
  <c r="A493" i="202"/>
  <c r="A492" i="202"/>
  <c r="A491" i="202"/>
  <c r="A490" i="202"/>
  <c r="N489" i="202"/>
  <c r="A489" i="202"/>
  <c r="N488" i="202"/>
  <c r="A488" i="202"/>
  <c r="P487" i="202"/>
  <c r="O487" i="202"/>
  <c r="A487" i="202"/>
  <c r="N486" i="202"/>
  <c r="N485" i="202"/>
  <c r="N483" i="202"/>
  <c r="A483" i="202"/>
  <c r="N482" i="202"/>
  <c r="A482" i="202"/>
  <c r="N481" i="202"/>
  <c r="A481" i="202"/>
  <c r="N480" i="202"/>
  <c r="A480" i="202"/>
  <c r="N479" i="202"/>
  <c r="A479" i="202"/>
  <c r="P478" i="202"/>
  <c r="A478" i="202"/>
  <c r="N477" i="202"/>
  <c r="A477" i="202"/>
  <c r="N476" i="202"/>
  <c r="A476" i="202"/>
  <c r="N475" i="202"/>
  <c r="A475" i="202"/>
  <c r="N474" i="202"/>
  <c r="A474" i="202"/>
  <c r="N473" i="202"/>
  <c r="A473" i="202"/>
  <c r="N472" i="202"/>
  <c r="A472" i="202"/>
  <c r="N471" i="202"/>
  <c r="A471" i="202"/>
  <c r="N470" i="202"/>
  <c r="A470" i="202"/>
  <c r="P469" i="202"/>
  <c r="O469" i="202"/>
  <c r="A469" i="202"/>
  <c r="N468" i="202"/>
  <c r="A468" i="202"/>
  <c r="N467" i="202"/>
  <c r="A467" i="202"/>
  <c r="N466" i="202"/>
  <c r="A466" i="202"/>
  <c r="N465" i="202"/>
  <c r="A465" i="202"/>
  <c r="N464" i="202"/>
  <c r="A464" i="202"/>
  <c r="P463" i="202"/>
  <c r="O463" i="202"/>
  <c r="A463" i="202"/>
  <c r="N462" i="202"/>
  <c r="A462" i="202"/>
  <c r="N461" i="202"/>
  <c r="A461" i="202"/>
  <c r="N460" i="202"/>
  <c r="A460" i="202"/>
  <c r="P459" i="202"/>
  <c r="O459" i="202"/>
  <c r="A459" i="202"/>
  <c r="A458" i="202"/>
  <c r="A457" i="202"/>
  <c r="A456" i="202"/>
  <c r="A455" i="202"/>
  <c r="N101" i="202"/>
  <c r="A101" i="202"/>
  <c r="P100" i="202"/>
  <c r="O100" i="202"/>
  <c r="A100" i="202"/>
  <c r="N452" i="202"/>
  <c r="A452" i="202"/>
  <c r="P451" i="202"/>
  <c r="O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N444" i="202"/>
  <c r="A444" i="202"/>
  <c r="N443" i="202"/>
  <c r="A443" i="202"/>
  <c r="P442" i="202"/>
  <c r="O442" i="202"/>
  <c r="A442" i="202"/>
  <c r="A441" i="202"/>
  <c r="A440" i="202"/>
  <c r="A439" i="202"/>
  <c r="A438" i="202"/>
  <c r="N431" i="202"/>
  <c r="N430" i="202" s="1"/>
  <c r="P430" i="202"/>
  <c r="O430" i="202"/>
  <c r="P428" i="202"/>
  <c r="O428" i="202"/>
  <c r="N427" i="202"/>
  <c r="A427" i="202"/>
  <c r="P426" i="202"/>
  <c r="O426" i="202"/>
  <c r="A426" i="202"/>
  <c r="N315" i="202"/>
  <c r="A315" i="202"/>
  <c r="N314" i="202"/>
  <c r="A314" i="202"/>
  <c r="P313" i="202"/>
  <c r="O313" i="202" s="1"/>
  <c r="A313" i="202"/>
  <c r="A425" i="202"/>
  <c r="A424" i="202"/>
  <c r="A423" i="202"/>
  <c r="A422" i="202"/>
  <c r="A421" i="202"/>
  <c r="P416" i="202"/>
  <c r="O416" i="202"/>
  <c r="N415" i="202"/>
  <c r="A415" i="202"/>
  <c r="N414" i="202"/>
  <c r="A414" i="202"/>
  <c r="N413" i="202"/>
  <c r="A413" i="202"/>
  <c r="P412" i="202"/>
  <c r="O412" i="202"/>
  <c r="A412" i="202"/>
  <c r="N408" i="202"/>
  <c r="A408" i="202"/>
  <c r="A407" i="202"/>
  <c r="N411" i="202"/>
  <c r="A411" i="202"/>
  <c r="P410" i="202"/>
  <c r="O410" i="202"/>
  <c r="A410" i="202"/>
  <c r="N406" i="202"/>
  <c r="A406" i="202"/>
  <c r="P405" i="202"/>
  <c r="O405" i="202"/>
  <c r="A405" i="202"/>
  <c r="N404" i="202"/>
  <c r="A404" i="202"/>
  <c r="P403" i="202"/>
  <c r="O403" i="202"/>
  <c r="A403" i="202"/>
  <c r="N402" i="202"/>
  <c r="A402" i="202"/>
  <c r="N401" i="202"/>
  <c r="A401" i="202"/>
  <c r="N400" i="202"/>
  <c r="A400" i="202"/>
  <c r="N399" i="202"/>
  <c r="A399" i="202"/>
  <c r="N398" i="202"/>
  <c r="A398" i="202"/>
  <c r="N397" i="202"/>
  <c r="A397" i="202"/>
  <c r="N396" i="202"/>
  <c r="A396" i="202"/>
  <c r="P395" i="202"/>
  <c r="O395" i="202"/>
  <c r="A395" i="202"/>
  <c r="A394" i="202"/>
  <c r="A393" i="202"/>
  <c r="A392" i="202"/>
  <c r="A391" i="202"/>
  <c r="P386" i="202"/>
  <c r="O386" i="202"/>
  <c r="A387" i="202"/>
  <c r="A386" i="202"/>
  <c r="A385" i="202"/>
  <c r="A384" i="202"/>
  <c r="N383" i="202"/>
  <c r="A383" i="202"/>
  <c r="N380" i="202"/>
  <c r="P379" i="202"/>
  <c r="P377" i="202" s="1"/>
  <c r="A379" i="202"/>
  <c r="A378" i="202"/>
  <c r="A377" i="202"/>
  <c r="A376" i="202"/>
  <c r="A375" i="202"/>
  <c r="N374" i="202"/>
  <c r="A374" i="202"/>
  <c r="P373" i="202"/>
  <c r="O373" i="202"/>
  <c r="A373" i="202"/>
  <c r="N372" i="202"/>
  <c r="A372" i="202"/>
  <c r="N371" i="202"/>
  <c r="A371" i="202"/>
  <c r="N370" i="202"/>
  <c r="A370" i="202"/>
  <c r="N369" i="202"/>
  <c r="A369" i="202"/>
  <c r="N368" i="202"/>
  <c r="A368" i="202"/>
  <c r="N367" i="202"/>
  <c r="A367" i="202"/>
  <c r="N366" i="202"/>
  <c r="N365" i="202"/>
  <c r="A365" i="202"/>
  <c r="N364" i="202"/>
  <c r="A364" i="202"/>
  <c r="N363" i="202"/>
  <c r="A363" i="202"/>
  <c r="N362" i="202"/>
  <c r="A362" i="202"/>
  <c r="N361" i="202"/>
  <c r="A361" i="202"/>
  <c r="N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A353" i="202"/>
  <c r="N352" i="202"/>
  <c r="A352" i="202"/>
  <c r="N351" i="202"/>
  <c r="A351" i="202"/>
  <c r="P350" i="202"/>
  <c r="O350" i="202"/>
  <c r="A350" i="202"/>
  <c r="N349" i="202"/>
  <c r="A349" i="202"/>
  <c r="P348" i="202"/>
  <c r="O348" i="202"/>
  <c r="A348" i="202"/>
  <c r="N347" i="202"/>
  <c r="A347" i="202"/>
  <c r="N346" i="202"/>
  <c r="A346" i="202"/>
  <c r="N345" i="202"/>
  <c r="A345" i="202"/>
  <c r="N344" i="202"/>
  <c r="N343" i="202"/>
  <c r="A343" i="202"/>
  <c r="N342" i="202"/>
  <c r="A342" i="202"/>
  <c r="N341" i="202"/>
  <c r="A341" i="202"/>
  <c r="N339" i="202"/>
  <c r="A339" i="202"/>
  <c r="P338" i="202"/>
  <c r="A338" i="202"/>
  <c r="A337" i="202"/>
  <c r="A336" i="202"/>
  <c r="A335" i="202"/>
  <c r="A334" i="202"/>
  <c r="A333" i="202"/>
  <c r="A332" i="202"/>
  <c r="A327" i="202"/>
  <c r="N326" i="202"/>
  <c r="A326" i="202"/>
  <c r="P324" i="202"/>
  <c r="N324" i="202" s="1"/>
  <c r="A324" i="202"/>
  <c r="N323" i="202"/>
  <c r="A323" i="202"/>
  <c r="N322" i="202"/>
  <c r="A322" i="202"/>
  <c r="N321" i="202"/>
  <c r="A321" i="202"/>
  <c r="P320" i="202"/>
  <c r="O320" i="202"/>
  <c r="A320" i="202"/>
  <c r="N319" i="202"/>
  <c r="A319" i="202"/>
  <c r="N318" i="202"/>
  <c r="A318" i="202"/>
  <c r="N317" i="202"/>
  <c r="A317" i="202"/>
  <c r="P316" i="202"/>
  <c r="O316" i="202"/>
  <c r="A316" i="202"/>
  <c r="N312" i="202"/>
  <c r="A312" i="202"/>
  <c r="N309" i="202"/>
  <c r="A309" i="202"/>
  <c r="P308" i="202"/>
  <c r="O308" i="202"/>
  <c r="A308" i="202"/>
  <c r="N307" i="202"/>
  <c r="N306" i="202"/>
  <c r="N305" i="202"/>
  <c r="P304" i="202"/>
  <c r="O304" i="202"/>
  <c r="N303" i="202"/>
  <c r="N302" i="202"/>
  <c r="N301" i="202"/>
  <c r="N300" i="202"/>
  <c r="N299" i="202"/>
  <c r="P298" i="202"/>
  <c r="O298" i="202"/>
  <c r="N297" i="202"/>
  <c r="P296" i="202"/>
  <c r="O296" i="202"/>
  <c r="N294" i="202"/>
  <c r="N293" i="202"/>
  <c r="N291" i="202"/>
  <c r="N290" i="202"/>
  <c r="P289" i="202"/>
  <c r="O289" i="202"/>
  <c r="N284" i="202"/>
  <c r="N283" i="202"/>
  <c r="N282" i="202"/>
  <c r="N281" i="202"/>
  <c r="N280" i="202"/>
  <c r="A280" i="202"/>
  <c r="N279" i="202"/>
  <c r="A279" i="202"/>
  <c r="N278" i="202"/>
  <c r="A278" i="202"/>
  <c r="P277" i="202"/>
  <c r="P275" i="202" s="1"/>
  <c r="P273" i="202" s="1"/>
  <c r="O277" i="202"/>
  <c r="A277" i="202"/>
  <c r="A276" i="202"/>
  <c r="A275" i="202"/>
  <c r="A274" i="202"/>
  <c r="A273" i="202"/>
  <c r="N272" i="202"/>
  <c r="A272" i="202"/>
  <c r="P271" i="202"/>
  <c r="O271" i="202"/>
  <c r="A271" i="202"/>
  <c r="N270" i="202"/>
  <c r="A270" i="202"/>
  <c r="N269" i="202"/>
  <c r="A269" i="202"/>
  <c r="P268" i="202"/>
  <c r="O268" i="202"/>
  <c r="A268" i="202"/>
  <c r="N267" i="202"/>
  <c r="A267" i="202"/>
  <c r="P266" i="202"/>
  <c r="O266" i="202"/>
  <c r="A266" i="202"/>
  <c r="N265" i="202"/>
  <c r="P264" i="202"/>
  <c r="O264" i="202"/>
  <c r="N263" i="202"/>
  <c r="N262" i="202"/>
  <c r="P261" i="202"/>
  <c r="O261" i="202"/>
  <c r="A259" i="202"/>
  <c r="N211" i="202"/>
  <c r="N210" i="202"/>
  <c r="N208" i="202"/>
  <c r="N254" i="202"/>
  <c r="A254" i="202"/>
  <c r="P253" i="202"/>
  <c r="O253" i="202"/>
  <c r="A253" i="202"/>
  <c r="N252" i="202"/>
  <c r="A252" i="202"/>
  <c r="A250" i="202"/>
  <c r="N249" i="202"/>
  <c r="A249" i="202"/>
  <c r="N248" i="202"/>
  <c r="A248" i="202"/>
  <c r="N247" i="202"/>
  <c r="A247" i="202"/>
  <c r="N246" i="202"/>
  <c r="A246" i="202"/>
  <c r="N245" i="202"/>
  <c r="A245" i="202"/>
  <c r="N244" i="202"/>
  <c r="A244" i="202"/>
  <c r="A243" i="202"/>
  <c r="N242" i="202"/>
  <c r="A242" i="202"/>
  <c r="N241" i="202"/>
  <c r="A241" i="202"/>
  <c r="N240" i="202"/>
  <c r="A240" i="202"/>
  <c r="P239" i="202"/>
  <c r="O239" i="202"/>
  <c r="A239" i="202"/>
  <c r="N238" i="202"/>
  <c r="A238" i="202"/>
  <c r="N237" i="202"/>
  <c r="A237" i="202"/>
  <c r="P236" i="202"/>
  <c r="O236" i="202"/>
  <c r="A236" i="202"/>
  <c r="N235" i="202"/>
  <c r="A235" i="202"/>
  <c r="N233" i="202"/>
  <c r="A233" i="202"/>
  <c r="A232" i="202"/>
  <c r="N231" i="202"/>
  <c r="A231" i="202"/>
  <c r="N230" i="202"/>
  <c r="A230" i="202"/>
  <c r="N229" i="202"/>
  <c r="A229" i="202"/>
  <c r="N228" i="202"/>
  <c r="A228" i="202"/>
  <c r="P225" i="202"/>
  <c r="O225" i="202"/>
  <c r="A225" i="202"/>
  <c r="N223" i="202"/>
  <c r="A223" i="202"/>
  <c r="N222" i="202"/>
  <c r="A222" i="202"/>
  <c r="N221" i="202"/>
  <c r="A221" i="202"/>
  <c r="N220" i="202"/>
  <c r="A220" i="202"/>
  <c r="A219" i="202"/>
  <c r="N218" i="202"/>
  <c r="A218" i="202"/>
  <c r="P217" i="202"/>
  <c r="O217" i="202"/>
  <c r="A217" i="202"/>
  <c r="N216" i="202"/>
  <c r="N215" i="202"/>
  <c r="A215" i="202"/>
  <c r="N213" i="202"/>
  <c r="A213" i="202"/>
  <c r="A212" i="202"/>
  <c r="N204" i="202"/>
  <c r="A204" i="202"/>
  <c r="N203" i="202"/>
  <c r="A203" i="202"/>
  <c r="N202" i="202"/>
  <c r="A202" i="202"/>
  <c r="A201" i="202"/>
  <c r="N200" i="202"/>
  <c r="A200" i="202"/>
  <c r="N199" i="202"/>
  <c r="A199" i="202"/>
  <c r="N198" i="202"/>
  <c r="A198" i="202"/>
  <c r="P197" i="202"/>
  <c r="O197" i="202"/>
  <c r="A197" i="202"/>
  <c r="N196" i="202"/>
  <c r="A196" i="202"/>
  <c r="N195" i="202"/>
  <c r="A195" i="202"/>
  <c r="N194" i="202"/>
  <c r="A194" i="202"/>
  <c r="P193" i="202"/>
  <c r="O193" i="202"/>
  <c r="A193" i="202"/>
  <c r="N192" i="202"/>
  <c r="A192" i="202"/>
  <c r="P191" i="202"/>
  <c r="O191" i="202"/>
  <c r="A191" i="202"/>
  <c r="N190" i="202"/>
  <c r="A190" i="202"/>
  <c r="N189" i="202"/>
  <c r="A189" i="202"/>
  <c r="P188" i="202"/>
  <c r="O188" i="202"/>
  <c r="A188" i="202"/>
  <c r="A187" i="202"/>
  <c r="A186" i="202"/>
  <c r="A185" i="202"/>
  <c r="A184" i="202"/>
  <c r="N169" i="202"/>
  <c r="A169" i="202"/>
  <c r="P168" i="202"/>
  <c r="O168" i="202"/>
  <c r="A168" i="202"/>
  <c r="N167" i="202"/>
  <c r="A167" i="202"/>
  <c r="P166" i="202"/>
  <c r="O166" i="202"/>
  <c r="A166" i="202"/>
  <c r="N165" i="202"/>
  <c r="A165" i="202"/>
  <c r="P164" i="202"/>
  <c r="O164" i="202"/>
  <c r="A164" i="202"/>
  <c r="N163" i="202"/>
  <c r="A163" i="202"/>
  <c r="N162" i="202"/>
  <c r="A162" i="202"/>
  <c r="P161" i="202"/>
  <c r="O161" i="202"/>
  <c r="A161" i="202"/>
  <c r="N160" i="202"/>
  <c r="N159" i="202"/>
  <c r="A159" i="202"/>
  <c r="P158" i="202"/>
  <c r="O158" i="202"/>
  <c r="N183" i="202"/>
  <c r="A183" i="202"/>
  <c r="N182" i="202"/>
  <c r="A182" i="202"/>
  <c r="P181" i="202"/>
  <c r="P179" i="202" s="1"/>
  <c r="O181" i="202"/>
  <c r="A181" i="202"/>
  <c r="A180" i="202"/>
  <c r="A179" i="202"/>
  <c r="A174" i="202"/>
  <c r="A173" i="202"/>
  <c r="N157" i="202"/>
  <c r="A157" i="202"/>
  <c r="P156" i="202"/>
  <c r="O156" i="202"/>
  <c r="A156" i="202"/>
  <c r="N155" i="202"/>
  <c r="A155" i="202"/>
  <c r="P154" i="202"/>
  <c r="O154" i="202"/>
  <c r="A154" i="202"/>
  <c r="A153" i="202"/>
  <c r="A152" i="202"/>
  <c r="A151" i="202"/>
  <c r="A149" i="202"/>
  <c r="A148" i="202"/>
  <c r="N147" i="202"/>
  <c r="A147" i="202"/>
  <c r="N146" i="202"/>
  <c r="A146" i="202"/>
  <c r="P145" i="202"/>
  <c r="O145" i="202"/>
  <c r="A145" i="202"/>
  <c r="N144" i="202"/>
  <c r="A144" i="202"/>
  <c r="N143" i="202"/>
  <c r="A143" i="202"/>
  <c r="N142" i="202"/>
  <c r="A142" i="202"/>
  <c r="N141" i="202"/>
  <c r="A141" i="202"/>
  <c r="N140" i="202"/>
  <c r="A140" i="202"/>
  <c r="P139" i="202"/>
  <c r="O139" i="202"/>
  <c r="A139" i="202"/>
  <c r="A138" i="202"/>
  <c r="A137" i="202"/>
  <c r="A136" i="202"/>
  <c r="A135" i="202"/>
  <c r="N134" i="202"/>
  <c r="A134" i="202"/>
  <c r="N133" i="202"/>
  <c r="A133" i="202"/>
  <c r="N132" i="202"/>
  <c r="A132" i="202"/>
  <c r="N131" i="202"/>
  <c r="A131" i="202"/>
  <c r="N130" i="202"/>
  <c r="A130" i="202"/>
  <c r="N129" i="202"/>
  <c r="A129" i="202"/>
  <c r="N128" i="202"/>
  <c r="A128" i="202"/>
  <c r="N127" i="202"/>
  <c r="A127" i="202"/>
  <c r="N126" i="202"/>
  <c r="A126" i="202"/>
  <c r="N125" i="202"/>
  <c r="A125" i="202"/>
  <c r="N123" i="202"/>
  <c r="A123" i="202"/>
  <c r="P122" i="202"/>
  <c r="A122" i="202"/>
  <c r="A121" i="202"/>
  <c r="A120" i="202"/>
  <c r="A119" i="202"/>
  <c r="A118" i="202"/>
  <c r="A117" i="202"/>
  <c r="A116" i="202"/>
  <c r="N115" i="202"/>
  <c r="A115" i="202"/>
  <c r="N114" i="202"/>
  <c r="A114" i="202"/>
  <c r="P113" i="202"/>
  <c r="O113" i="202"/>
  <c r="A113" i="202"/>
  <c r="N112" i="202"/>
  <c r="A112" i="202"/>
  <c r="N111" i="202"/>
  <c r="A111" i="202"/>
  <c r="P110" i="202"/>
  <c r="O110" i="202"/>
  <c r="A110" i="202"/>
  <c r="A109" i="202"/>
  <c r="A108" i="202"/>
  <c r="A107" i="202"/>
  <c r="A106" i="202"/>
  <c r="N105" i="202"/>
  <c r="A105" i="202"/>
  <c r="P104" i="202"/>
  <c r="O104" i="202"/>
  <c r="A104" i="202"/>
  <c r="N103" i="202"/>
  <c r="A103" i="202"/>
  <c r="P102" i="202"/>
  <c r="O102" i="202"/>
  <c r="A102" i="202"/>
  <c r="N99" i="202"/>
  <c r="A99" i="202"/>
  <c r="P98" i="202"/>
  <c r="P87" i="202" s="1"/>
  <c r="P85" i="202" s="1"/>
  <c r="O98" i="202"/>
  <c r="O87" i="202" s="1"/>
  <c r="O85" i="202" s="1"/>
  <c r="A98" i="202"/>
  <c r="A97" i="202"/>
  <c r="N96" i="202"/>
  <c r="P95" i="202"/>
  <c r="O95" i="202"/>
  <c r="A95" i="202"/>
  <c r="A94" i="202"/>
  <c r="A93" i="202"/>
  <c r="A92" i="202"/>
  <c r="A91" i="202"/>
  <c r="N84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P71" i="202"/>
  <c r="P69" i="202" s="1"/>
  <c r="P67" i="202" s="1"/>
  <c r="O71" i="202"/>
  <c r="A71" i="202"/>
  <c r="A70" i="202"/>
  <c r="A69" i="202"/>
  <c r="A68" i="202"/>
  <c r="A67" i="202"/>
  <c r="N64" i="202"/>
  <c r="N62" i="202" s="1"/>
  <c r="A64" i="202"/>
  <c r="P63" i="202"/>
  <c r="O63" i="202"/>
  <c r="O61" i="202" s="1"/>
  <c r="A63" i="202"/>
  <c r="A62" i="202"/>
  <c r="A61" i="202"/>
  <c r="N60" i="202"/>
  <c r="N59" i="202"/>
  <c r="A59" i="202"/>
  <c r="N58" i="202"/>
  <c r="A58" i="202"/>
  <c r="N57" i="202"/>
  <c r="A57" i="202"/>
  <c r="P56" i="202"/>
  <c r="O56" i="202"/>
  <c r="A56" i="202"/>
  <c r="N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A47" i="202"/>
  <c r="N46" i="202"/>
  <c r="A46" i="202"/>
  <c r="N45" i="202"/>
  <c r="N44" i="202"/>
  <c r="A44" i="202"/>
  <c r="N43" i="202"/>
  <c r="A43" i="202"/>
  <c r="N42" i="202"/>
  <c r="A42" i="202"/>
  <c r="N41" i="202"/>
  <c r="A41" i="202"/>
  <c r="N40" i="202"/>
  <c r="A40" i="202"/>
  <c r="N39" i="202"/>
  <c r="A39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A20" i="202"/>
  <c r="A19" i="202"/>
  <c r="A18" i="202"/>
  <c r="A17" i="202"/>
  <c r="A16" i="202"/>
  <c r="A15" i="202"/>
  <c r="A14" i="202"/>
  <c r="A13" i="202"/>
  <c r="P776" i="203"/>
  <c r="P774" i="203" s="1"/>
  <c r="N773" i="203"/>
  <c r="P772" i="203"/>
  <c r="O772" i="203"/>
  <c r="N771" i="203"/>
  <c r="P770" i="203"/>
  <c r="O770" i="203"/>
  <c r="N765" i="203"/>
  <c r="N764" i="203" s="1"/>
  <c r="P764" i="203"/>
  <c r="O764" i="203"/>
  <c r="N759" i="203"/>
  <c r="N758" i="203" s="1"/>
  <c r="N757" i="203"/>
  <c r="N756" i="203"/>
  <c r="N755" i="203"/>
  <c r="N753" i="203"/>
  <c r="N752" i="203"/>
  <c r="N751" i="203"/>
  <c r="P750" i="203"/>
  <c r="O750" i="203"/>
  <c r="N749" i="203"/>
  <c r="N748" i="203"/>
  <c r="N747" i="203"/>
  <c r="P746" i="203"/>
  <c r="O746" i="203"/>
  <c r="N744" i="203"/>
  <c r="N741" i="203"/>
  <c r="N740" i="203"/>
  <c r="P739" i="203"/>
  <c r="O739" i="203"/>
  <c r="N738" i="203"/>
  <c r="N736" i="203"/>
  <c r="N735" i="203"/>
  <c r="N734" i="203"/>
  <c r="P733" i="203"/>
  <c r="N732" i="203"/>
  <c r="P731" i="203"/>
  <c r="O731" i="203"/>
  <c r="N730" i="203"/>
  <c r="N728" i="203"/>
  <c r="N727" i="203"/>
  <c r="N726" i="203"/>
  <c r="P725" i="203"/>
  <c r="N724" i="203"/>
  <c r="N723" i="203"/>
  <c r="N722" i="203"/>
  <c r="N721" i="203"/>
  <c r="N720" i="203"/>
  <c r="N719" i="203"/>
  <c r="N718" i="203"/>
  <c r="P717" i="203"/>
  <c r="O717" i="203"/>
  <c r="N712" i="203"/>
  <c r="N711" i="203"/>
  <c r="P710" i="203"/>
  <c r="O710" i="203"/>
  <c r="N709" i="203"/>
  <c r="N708" i="203"/>
  <c r="P707" i="203"/>
  <c r="O707" i="203"/>
  <c r="N706" i="203"/>
  <c r="N705" i="203"/>
  <c r="P704" i="203"/>
  <c r="O704" i="203"/>
  <c r="N703" i="203"/>
  <c r="N698" i="203"/>
  <c r="N697" i="203"/>
  <c r="P696" i="203"/>
  <c r="O696" i="203"/>
  <c r="N691" i="203"/>
  <c r="P690" i="203"/>
  <c r="P688" i="203" s="1"/>
  <c r="P686" i="203" s="1"/>
  <c r="O690" i="203"/>
  <c r="O688" i="203" s="1"/>
  <c r="O686" i="203" s="1"/>
  <c r="N679" i="203"/>
  <c r="P678" i="203"/>
  <c r="O678" i="203"/>
  <c r="N677" i="203"/>
  <c r="N676" i="203"/>
  <c r="P675" i="203"/>
  <c r="O675" i="203"/>
  <c r="N674" i="203"/>
  <c r="P673" i="203"/>
  <c r="O673" i="203"/>
  <c r="N672" i="203"/>
  <c r="P671" i="203"/>
  <c r="O671" i="203"/>
  <c r="N670" i="203"/>
  <c r="P669" i="203"/>
  <c r="O669" i="203"/>
  <c r="N668" i="203"/>
  <c r="N667" i="203"/>
  <c r="N666" i="203"/>
  <c r="N665" i="203"/>
  <c r="P664" i="203"/>
  <c r="O664" i="203"/>
  <c r="N658" i="203"/>
  <c r="N657" i="203" s="1"/>
  <c r="N656" i="203"/>
  <c r="N655" i="203"/>
  <c r="N654" i="203"/>
  <c r="N653" i="203"/>
  <c r="P652" i="203"/>
  <c r="O652" i="203"/>
  <c r="N651" i="203"/>
  <c r="P650" i="203"/>
  <c r="O650" i="203"/>
  <c r="N649" i="203"/>
  <c r="N648" i="203"/>
  <c r="P647" i="203"/>
  <c r="O647" i="203"/>
  <c r="N646" i="203"/>
  <c r="N645" i="203"/>
  <c r="P644" i="203"/>
  <c r="O644" i="203"/>
  <c r="N643" i="203"/>
  <c r="N642" i="203"/>
  <c r="N641" i="203"/>
  <c r="N640" i="203"/>
  <c r="P639" i="203"/>
  <c r="O639" i="203"/>
  <c r="N634" i="203"/>
  <c r="N633" i="203"/>
  <c r="P632" i="203"/>
  <c r="O632" i="203"/>
  <c r="O630" i="203" s="1"/>
  <c r="N627" i="203"/>
  <c r="P626" i="203"/>
  <c r="O626" i="203"/>
  <c r="A626" i="203"/>
  <c r="N623" i="203"/>
  <c r="A622" i="203"/>
  <c r="A621" i="203"/>
  <c r="A620" i="203"/>
  <c r="A619" i="203"/>
  <c r="A618" i="203"/>
  <c r="N617" i="203"/>
  <c r="A617" i="203"/>
  <c r="N616" i="203"/>
  <c r="A616" i="203"/>
  <c r="P615" i="203"/>
  <c r="P613" i="203" s="1"/>
  <c r="O615" i="203"/>
  <c r="O613" i="203" s="1"/>
  <c r="A615" i="203"/>
  <c r="A614" i="203"/>
  <c r="A613" i="203"/>
  <c r="N612" i="203"/>
  <c r="N611" i="203" s="1"/>
  <c r="P611" i="203"/>
  <c r="O611" i="203"/>
  <c r="N610" i="203"/>
  <c r="P609" i="203"/>
  <c r="O609" i="203"/>
  <c r="N608" i="203"/>
  <c r="P607" i="203"/>
  <c r="O607" i="203"/>
  <c r="N606" i="203"/>
  <c r="P605" i="203"/>
  <c r="O605" i="203"/>
  <c r="N604" i="203"/>
  <c r="A604" i="203"/>
  <c r="N602" i="203"/>
  <c r="A602" i="203"/>
  <c r="P601" i="203"/>
  <c r="O601" i="203"/>
  <c r="A601" i="203"/>
  <c r="N600" i="203"/>
  <c r="A600" i="203"/>
  <c r="N598" i="203"/>
  <c r="A598" i="203"/>
  <c r="P597" i="203"/>
  <c r="O597" i="203"/>
  <c r="A597" i="203"/>
  <c r="N596" i="203"/>
  <c r="A596" i="203"/>
  <c r="N595" i="203"/>
  <c r="A595" i="203"/>
  <c r="N594" i="203"/>
  <c r="A594" i="203"/>
  <c r="N593" i="203"/>
  <c r="A593" i="203"/>
  <c r="P592" i="203"/>
  <c r="O592" i="203"/>
  <c r="A592" i="203"/>
  <c r="A591" i="203"/>
  <c r="A590" i="203"/>
  <c r="A589" i="203"/>
  <c r="A588" i="203"/>
  <c r="A587" i="203"/>
  <c r="A586" i="203"/>
  <c r="N66" i="203"/>
  <c r="N65" i="203" s="1"/>
  <c r="A66" i="203"/>
  <c r="P65" i="203"/>
  <c r="A65" i="203"/>
  <c r="N584" i="203"/>
  <c r="N583" i="203" s="1"/>
  <c r="A584" i="203"/>
  <c r="P581" i="203"/>
  <c r="P579" i="203" s="1"/>
  <c r="A583" i="203"/>
  <c r="A582" i="203"/>
  <c r="A581" i="203"/>
  <c r="A580" i="203"/>
  <c r="A579" i="203"/>
  <c r="N577" i="203"/>
  <c r="A577" i="203"/>
  <c r="N576" i="203"/>
  <c r="A576" i="203"/>
  <c r="N575" i="203"/>
  <c r="A575" i="203"/>
  <c r="P572" i="203"/>
  <c r="O572" i="203"/>
  <c r="A574" i="203"/>
  <c r="A573" i="203"/>
  <c r="A572" i="203"/>
  <c r="N571" i="203"/>
  <c r="A571" i="203"/>
  <c r="N570" i="203"/>
  <c r="A570" i="203"/>
  <c r="P569" i="203"/>
  <c r="O569" i="203"/>
  <c r="A569" i="203"/>
  <c r="N568" i="203"/>
  <c r="A568" i="203"/>
  <c r="P567" i="203"/>
  <c r="O567" i="203"/>
  <c r="A567" i="203"/>
  <c r="N566" i="203"/>
  <c r="A566" i="203"/>
  <c r="P565" i="203"/>
  <c r="O565" i="203"/>
  <c r="A565" i="203"/>
  <c r="A564" i="203"/>
  <c r="A563" i="203"/>
  <c r="A560" i="203"/>
  <c r="N559" i="203"/>
  <c r="A559" i="203"/>
  <c r="P558" i="203"/>
  <c r="O558" i="203"/>
  <c r="A558" i="203"/>
  <c r="N557" i="203"/>
  <c r="A557" i="203"/>
  <c r="N555" i="203"/>
  <c r="A555" i="203"/>
  <c r="N554" i="203"/>
  <c r="A554" i="203"/>
  <c r="A553" i="203"/>
  <c r="A552" i="203"/>
  <c r="A551" i="203"/>
  <c r="A549" i="203"/>
  <c r="A548" i="203"/>
  <c r="A547" i="203"/>
  <c r="N546" i="203"/>
  <c r="A546" i="203"/>
  <c r="P545" i="203"/>
  <c r="P543" i="203" s="1"/>
  <c r="O545" i="203"/>
  <c r="N542" i="203"/>
  <c r="A542" i="203"/>
  <c r="N541" i="203"/>
  <c r="A541" i="203"/>
  <c r="P540" i="203"/>
  <c r="P538" i="203" s="1"/>
  <c r="O540" i="203"/>
  <c r="O538" i="203" s="1"/>
  <c r="A540" i="203"/>
  <c r="A539" i="203"/>
  <c r="A538" i="203"/>
  <c r="N537" i="203"/>
  <c r="A537" i="203"/>
  <c r="P536" i="203"/>
  <c r="O536" i="203"/>
  <c r="A536" i="203"/>
  <c r="N535" i="203"/>
  <c r="A535" i="203"/>
  <c r="P534" i="203"/>
  <c r="O534" i="203"/>
  <c r="A534" i="203"/>
  <c r="A533" i="203"/>
  <c r="A532" i="203"/>
  <c r="A531" i="203"/>
  <c r="A530" i="203"/>
  <c r="P528" i="203"/>
  <c r="O528" i="203"/>
  <c r="A528" i="203"/>
  <c r="N527" i="203"/>
  <c r="A527" i="203"/>
  <c r="N526" i="203"/>
  <c r="A526" i="203"/>
  <c r="N525" i="203"/>
  <c r="A525" i="203"/>
  <c r="P524" i="203"/>
  <c r="O524" i="203"/>
  <c r="A524" i="203"/>
  <c r="N523" i="203"/>
  <c r="A523" i="203"/>
  <c r="N522" i="203"/>
  <c r="A522" i="203"/>
  <c r="N521" i="203"/>
  <c r="A521" i="203"/>
  <c r="N520" i="203"/>
  <c r="A520" i="203"/>
  <c r="N519" i="203"/>
  <c r="A519" i="203"/>
  <c r="N518" i="203"/>
  <c r="A518" i="203"/>
  <c r="N517" i="203"/>
  <c r="A517" i="203"/>
  <c r="N516" i="203"/>
  <c r="A516" i="203"/>
  <c r="N515" i="203"/>
  <c r="A515" i="203"/>
  <c r="P514" i="203"/>
  <c r="O514" i="203"/>
  <c r="A514" i="203"/>
  <c r="N511" i="203"/>
  <c r="A511" i="203"/>
  <c r="N510" i="203"/>
  <c r="A510" i="203"/>
  <c r="A509" i="203"/>
  <c r="A508" i="203"/>
  <c r="A507" i="203"/>
  <c r="A506" i="203"/>
  <c r="A505" i="203"/>
  <c r="A504" i="203"/>
  <c r="A503" i="203"/>
  <c r="N500" i="203"/>
  <c r="A500" i="203"/>
  <c r="P499" i="203"/>
  <c r="O499" i="203"/>
  <c r="O494" i="203" s="1"/>
  <c r="A499" i="203"/>
  <c r="N498" i="203"/>
  <c r="A498" i="203"/>
  <c r="N497" i="203"/>
  <c r="A497" i="203"/>
  <c r="A496" i="203"/>
  <c r="A495" i="203"/>
  <c r="A494" i="203"/>
  <c r="A493" i="203"/>
  <c r="A492" i="203"/>
  <c r="A491" i="203"/>
  <c r="A490" i="203"/>
  <c r="N489" i="203"/>
  <c r="A489" i="203"/>
  <c r="N488" i="203"/>
  <c r="A488" i="203"/>
  <c r="P487" i="203"/>
  <c r="O487" i="203"/>
  <c r="A487" i="203"/>
  <c r="N486" i="203"/>
  <c r="N485" i="203"/>
  <c r="N483" i="203"/>
  <c r="A483" i="203"/>
  <c r="N482" i="203"/>
  <c r="A482" i="203"/>
  <c r="N481" i="203"/>
  <c r="A481" i="203"/>
  <c r="N480" i="203"/>
  <c r="A480" i="203"/>
  <c r="N479" i="203"/>
  <c r="A479" i="203"/>
  <c r="P478" i="203"/>
  <c r="A478" i="203"/>
  <c r="N477" i="203"/>
  <c r="A477" i="203"/>
  <c r="N476" i="203"/>
  <c r="A476" i="203"/>
  <c r="N475" i="203"/>
  <c r="A475" i="203"/>
  <c r="N474" i="203"/>
  <c r="A474" i="203"/>
  <c r="N473" i="203"/>
  <c r="A473" i="203"/>
  <c r="N472" i="203"/>
  <c r="A472" i="203"/>
  <c r="N471" i="203"/>
  <c r="A471" i="203"/>
  <c r="N470" i="203"/>
  <c r="A470" i="203"/>
  <c r="P469" i="203"/>
  <c r="O469" i="203"/>
  <c r="A469" i="203"/>
  <c r="N468" i="203"/>
  <c r="A468" i="203"/>
  <c r="N467" i="203"/>
  <c r="A467" i="203"/>
  <c r="N466" i="203"/>
  <c r="A466" i="203"/>
  <c r="N465" i="203"/>
  <c r="A465" i="203"/>
  <c r="N464" i="203"/>
  <c r="A464" i="203"/>
  <c r="P463" i="203"/>
  <c r="O463" i="203"/>
  <c r="A463" i="203"/>
  <c r="N462" i="203"/>
  <c r="A462" i="203"/>
  <c r="N461" i="203"/>
  <c r="A461" i="203"/>
  <c r="N460" i="203"/>
  <c r="A460" i="203"/>
  <c r="P459" i="203"/>
  <c r="O459" i="203"/>
  <c r="A459" i="203"/>
  <c r="A458" i="203"/>
  <c r="A457" i="203"/>
  <c r="A456" i="203"/>
  <c r="A455" i="203"/>
  <c r="N101" i="203"/>
  <c r="A101" i="203"/>
  <c r="P100" i="203"/>
  <c r="O100" i="203"/>
  <c r="A100" i="203"/>
  <c r="N452" i="203"/>
  <c r="A452" i="203"/>
  <c r="P451" i="203"/>
  <c r="O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N444" i="203"/>
  <c r="A444" i="203"/>
  <c r="N443" i="203"/>
  <c r="A443" i="203"/>
  <c r="P442" i="203"/>
  <c r="O442" i="203"/>
  <c r="A442" i="203"/>
  <c r="A441" i="203"/>
  <c r="A440" i="203"/>
  <c r="A439" i="203"/>
  <c r="A438" i="203"/>
  <c r="N431" i="203"/>
  <c r="N430" i="203" s="1"/>
  <c r="P430" i="203"/>
  <c r="O430" i="203"/>
  <c r="P428" i="203"/>
  <c r="O428" i="203"/>
  <c r="N427" i="203"/>
  <c r="A427" i="203"/>
  <c r="P426" i="203"/>
  <c r="O426" i="203"/>
  <c r="A426" i="203"/>
  <c r="N315" i="203"/>
  <c r="A315" i="203"/>
  <c r="N314" i="203"/>
  <c r="A314" i="203"/>
  <c r="P313" i="203"/>
  <c r="A313" i="203"/>
  <c r="A425" i="203"/>
  <c r="A424" i="203"/>
  <c r="A423" i="203"/>
  <c r="A422" i="203"/>
  <c r="A421" i="203"/>
  <c r="P416" i="203"/>
  <c r="O416" i="203"/>
  <c r="N415" i="203"/>
  <c r="A415" i="203"/>
  <c r="N414" i="203"/>
  <c r="A414" i="203"/>
  <c r="N413" i="203"/>
  <c r="A413" i="203"/>
  <c r="P412" i="203"/>
  <c r="O412" i="203"/>
  <c r="A412" i="203"/>
  <c r="N408" i="203"/>
  <c r="A408" i="203"/>
  <c r="A407" i="203"/>
  <c r="N411" i="203"/>
  <c r="A411" i="203"/>
  <c r="P410" i="203"/>
  <c r="O410" i="203"/>
  <c r="A410" i="203"/>
  <c r="N406" i="203"/>
  <c r="A406" i="203"/>
  <c r="P405" i="203"/>
  <c r="O405" i="203"/>
  <c r="A405" i="203"/>
  <c r="N404" i="203"/>
  <c r="A404" i="203"/>
  <c r="P403" i="203"/>
  <c r="O403" i="203"/>
  <c r="A403" i="203"/>
  <c r="N402" i="203"/>
  <c r="A402" i="203"/>
  <c r="N401" i="203"/>
  <c r="A401" i="203"/>
  <c r="N400" i="203"/>
  <c r="A400" i="203"/>
  <c r="N399" i="203"/>
  <c r="A399" i="203"/>
  <c r="N398" i="203"/>
  <c r="A398" i="203"/>
  <c r="N397" i="203"/>
  <c r="A397" i="203"/>
  <c r="N396" i="203"/>
  <c r="A396" i="203"/>
  <c r="P395" i="203"/>
  <c r="O395" i="203"/>
  <c r="A395" i="203"/>
  <c r="A394" i="203"/>
  <c r="A393" i="203"/>
  <c r="A392" i="203"/>
  <c r="A391" i="203"/>
  <c r="O386" i="203"/>
  <c r="A387" i="203"/>
  <c r="A386" i="203"/>
  <c r="A385" i="203"/>
  <c r="A384" i="203"/>
  <c r="N383" i="203"/>
  <c r="A383" i="203"/>
  <c r="N380" i="203"/>
  <c r="P379" i="203"/>
  <c r="P377" i="203" s="1"/>
  <c r="P375" i="203" s="1"/>
  <c r="A379" i="203"/>
  <c r="A378" i="203"/>
  <c r="A377" i="203"/>
  <c r="A376" i="203"/>
  <c r="A375" i="203"/>
  <c r="N374" i="203"/>
  <c r="A374" i="203"/>
  <c r="P373" i="203"/>
  <c r="O373" i="203"/>
  <c r="A373" i="203"/>
  <c r="N372" i="203"/>
  <c r="A372" i="203"/>
  <c r="N371" i="203"/>
  <c r="A371" i="203"/>
  <c r="N370" i="203"/>
  <c r="A370" i="203"/>
  <c r="N369" i="203"/>
  <c r="A369" i="203"/>
  <c r="N368" i="203"/>
  <c r="A368" i="203"/>
  <c r="N367" i="203"/>
  <c r="A367" i="203"/>
  <c r="N366" i="203"/>
  <c r="N365" i="203"/>
  <c r="A365" i="203"/>
  <c r="N364" i="203"/>
  <c r="A364" i="203"/>
  <c r="N363" i="203"/>
  <c r="A363" i="203"/>
  <c r="N362" i="203"/>
  <c r="A362" i="203"/>
  <c r="N361" i="203"/>
  <c r="A361" i="203"/>
  <c r="N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A353" i="203"/>
  <c r="N352" i="203"/>
  <c r="A352" i="203"/>
  <c r="N351" i="203"/>
  <c r="A351" i="203"/>
  <c r="P350" i="203"/>
  <c r="O350" i="203"/>
  <c r="A350" i="203"/>
  <c r="N349" i="203"/>
  <c r="A349" i="203"/>
  <c r="P348" i="203"/>
  <c r="O348" i="203"/>
  <c r="A348" i="203"/>
  <c r="N347" i="203"/>
  <c r="A347" i="203"/>
  <c r="N346" i="203"/>
  <c r="A346" i="203"/>
  <c r="N345" i="203"/>
  <c r="A345" i="203"/>
  <c r="N344" i="203"/>
  <c r="N343" i="203"/>
  <c r="A343" i="203"/>
  <c r="N342" i="203"/>
  <c r="A342" i="203"/>
  <c r="N341" i="203"/>
  <c r="A341" i="203"/>
  <c r="N339" i="203"/>
  <c r="A339" i="203"/>
  <c r="P338" i="203"/>
  <c r="A338" i="203"/>
  <c r="A337" i="203"/>
  <c r="A336" i="203"/>
  <c r="A335" i="203"/>
  <c r="A334" i="203"/>
  <c r="A333" i="203"/>
  <c r="A332" i="203"/>
  <c r="A327" i="203"/>
  <c r="N326" i="203"/>
  <c r="A326" i="203"/>
  <c r="P324" i="203"/>
  <c r="N324" i="203" s="1"/>
  <c r="A324" i="203"/>
  <c r="N323" i="203"/>
  <c r="A323" i="203"/>
  <c r="N322" i="203"/>
  <c r="A322" i="203"/>
  <c r="N321" i="203"/>
  <c r="A321" i="203"/>
  <c r="P320" i="203"/>
  <c r="O320" i="203"/>
  <c r="A320" i="203"/>
  <c r="N319" i="203"/>
  <c r="A319" i="203"/>
  <c r="N318" i="203"/>
  <c r="A318" i="203"/>
  <c r="N317" i="203"/>
  <c r="A317" i="203"/>
  <c r="P316" i="203"/>
  <c r="O316" i="203"/>
  <c r="A316" i="203"/>
  <c r="N312" i="203"/>
  <c r="A312" i="203"/>
  <c r="N309" i="203"/>
  <c r="A309" i="203"/>
  <c r="P308" i="203"/>
  <c r="O308" i="203"/>
  <c r="A308" i="203"/>
  <c r="N307" i="203"/>
  <c r="N306" i="203"/>
  <c r="N305" i="203"/>
  <c r="P304" i="203"/>
  <c r="O304" i="203"/>
  <c r="N303" i="203"/>
  <c r="N302" i="203"/>
  <c r="N301" i="203"/>
  <c r="N300" i="203"/>
  <c r="N299" i="203"/>
  <c r="P298" i="203"/>
  <c r="O298" i="203"/>
  <c r="N297" i="203"/>
  <c r="P296" i="203"/>
  <c r="O296" i="203"/>
  <c r="N294" i="203"/>
  <c r="N293" i="203"/>
  <c r="N291" i="203"/>
  <c r="N290" i="203"/>
  <c r="P289" i="203"/>
  <c r="O289" i="203"/>
  <c r="N284" i="203"/>
  <c r="N283" i="203"/>
  <c r="N282" i="203"/>
  <c r="N281" i="203"/>
  <c r="N280" i="203"/>
  <c r="A280" i="203"/>
  <c r="N279" i="203"/>
  <c r="A279" i="203"/>
  <c r="N278" i="203"/>
  <c r="A278" i="203"/>
  <c r="P277" i="203"/>
  <c r="P275" i="203" s="1"/>
  <c r="P273" i="203" s="1"/>
  <c r="O277" i="203"/>
  <c r="O275" i="203" s="1"/>
  <c r="O273" i="203" s="1"/>
  <c r="A277" i="203"/>
  <c r="A276" i="203"/>
  <c r="A275" i="203"/>
  <c r="A274" i="203"/>
  <c r="A273" i="203"/>
  <c r="N272" i="203"/>
  <c r="A272" i="203"/>
  <c r="P271" i="203"/>
  <c r="O271" i="203"/>
  <c r="A271" i="203"/>
  <c r="N270" i="203"/>
  <c r="A270" i="203"/>
  <c r="N269" i="203"/>
  <c r="A269" i="203"/>
  <c r="P268" i="203"/>
  <c r="O268" i="203"/>
  <c r="A268" i="203"/>
  <c r="N267" i="203"/>
  <c r="A267" i="203"/>
  <c r="P266" i="203"/>
  <c r="O266" i="203"/>
  <c r="A266" i="203"/>
  <c r="N265" i="203"/>
  <c r="P264" i="203"/>
  <c r="O264" i="203"/>
  <c r="N263" i="203"/>
  <c r="N262" i="203"/>
  <c r="P261" i="203"/>
  <c r="O261" i="203"/>
  <c r="A259" i="203"/>
  <c r="N211" i="203"/>
  <c r="N210" i="203"/>
  <c r="N208" i="203"/>
  <c r="N254" i="203"/>
  <c r="A254" i="203"/>
  <c r="P253" i="203"/>
  <c r="A253" i="203"/>
  <c r="N252" i="203"/>
  <c r="A252" i="203"/>
  <c r="A250" i="203"/>
  <c r="N249" i="203"/>
  <c r="A249" i="203"/>
  <c r="N248" i="203"/>
  <c r="A248" i="203"/>
  <c r="N247" i="203"/>
  <c r="A247" i="203"/>
  <c r="N246" i="203"/>
  <c r="A246" i="203"/>
  <c r="N245" i="203"/>
  <c r="A245" i="203"/>
  <c r="N244" i="203"/>
  <c r="A244" i="203"/>
  <c r="A243" i="203"/>
  <c r="N242" i="203"/>
  <c r="A242" i="203"/>
  <c r="N241" i="203"/>
  <c r="A241" i="203"/>
  <c r="N240" i="203"/>
  <c r="A240" i="203"/>
  <c r="P239" i="203"/>
  <c r="A239" i="203"/>
  <c r="N238" i="203"/>
  <c r="A238" i="203"/>
  <c r="N237" i="203"/>
  <c r="A237" i="203"/>
  <c r="P236" i="203"/>
  <c r="A236" i="203"/>
  <c r="N235" i="203"/>
  <c r="A235" i="203"/>
  <c r="N233" i="203"/>
  <c r="A233" i="203"/>
  <c r="A232" i="203"/>
  <c r="N231" i="203"/>
  <c r="A231" i="203"/>
  <c r="N230" i="203"/>
  <c r="A230" i="203"/>
  <c r="N229" i="203"/>
  <c r="A229" i="203"/>
  <c r="N228" i="203"/>
  <c r="A228" i="203"/>
  <c r="P225" i="203"/>
  <c r="A225" i="203"/>
  <c r="N223" i="203"/>
  <c r="A223" i="203"/>
  <c r="N222" i="203"/>
  <c r="A222" i="203"/>
  <c r="N221" i="203"/>
  <c r="A221" i="203"/>
  <c r="N220" i="203"/>
  <c r="A220" i="203"/>
  <c r="A219" i="203"/>
  <c r="N218" i="203"/>
  <c r="A218" i="203"/>
  <c r="P217" i="203"/>
  <c r="A217" i="203"/>
  <c r="N216" i="203"/>
  <c r="N215" i="203"/>
  <c r="A215" i="203"/>
  <c r="N213" i="203"/>
  <c r="A213" i="203"/>
  <c r="A212" i="203"/>
  <c r="N204" i="203"/>
  <c r="A204" i="203"/>
  <c r="N203" i="203"/>
  <c r="A203" i="203"/>
  <c r="N202" i="203"/>
  <c r="A202" i="203"/>
  <c r="N201" i="203"/>
  <c r="A201" i="203"/>
  <c r="N200" i="203"/>
  <c r="A200" i="203"/>
  <c r="N199" i="203"/>
  <c r="A199" i="203"/>
  <c r="N198" i="203"/>
  <c r="A198" i="203"/>
  <c r="P197" i="203"/>
  <c r="A197" i="203"/>
  <c r="N196" i="203"/>
  <c r="A196" i="203"/>
  <c r="N195" i="203"/>
  <c r="A195" i="203"/>
  <c r="N194" i="203"/>
  <c r="A194" i="203"/>
  <c r="P193" i="203"/>
  <c r="A193" i="203"/>
  <c r="N192" i="203"/>
  <c r="A192" i="203"/>
  <c r="P191" i="203"/>
  <c r="A191" i="203"/>
  <c r="N190" i="203"/>
  <c r="A190" i="203"/>
  <c r="N189" i="203"/>
  <c r="A189" i="203"/>
  <c r="P188" i="203"/>
  <c r="A188" i="203"/>
  <c r="A187" i="203"/>
  <c r="A186" i="203"/>
  <c r="A185" i="203"/>
  <c r="A184" i="203"/>
  <c r="N169" i="203"/>
  <c r="A169" i="203"/>
  <c r="P168" i="203"/>
  <c r="O168" i="203"/>
  <c r="A168" i="203"/>
  <c r="N167" i="203"/>
  <c r="A167" i="203"/>
  <c r="P166" i="203"/>
  <c r="O166" i="203"/>
  <c r="A166" i="203"/>
  <c r="N165" i="203"/>
  <c r="A165" i="203"/>
  <c r="P164" i="203"/>
  <c r="O164" i="203"/>
  <c r="A164" i="203"/>
  <c r="N163" i="203"/>
  <c r="A163" i="203"/>
  <c r="N162" i="203"/>
  <c r="A162" i="203"/>
  <c r="P161" i="203"/>
  <c r="O161" i="203"/>
  <c r="A161" i="203"/>
  <c r="N160" i="203"/>
  <c r="N159" i="203"/>
  <c r="A159" i="203"/>
  <c r="P158" i="203"/>
  <c r="O158" i="203"/>
  <c r="N183" i="203"/>
  <c r="A183" i="203"/>
  <c r="N182" i="203"/>
  <c r="A182" i="203"/>
  <c r="P181" i="203"/>
  <c r="P179" i="203" s="1"/>
  <c r="O181" i="203"/>
  <c r="A181" i="203"/>
  <c r="A180" i="203"/>
  <c r="A179" i="203"/>
  <c r="A174" i="203"/>
  <c r="A173" i="203"/>
  <c r="N157" i="203"/>
  <c r="A157" i="203"/>
  <c r="P156" i="203"/>
  <c r="O156" i="203"/>
  <c r="A156" i="203"/>
  <c r="N155" i="203"/>
  <c r="A155" i="203"/>
  <c r="P154" i="203"/>
  <c r="O154" i="203"/>
  <c r="A154" i="203"/>
  <c r="A153" i="203"/>
  <c r="A152" i="203"/>
  <c r="A151" i="203"/>
  <c r="A149" i="203"/>
  <c r="A148" i="203"/>
  <c r="N147" i="203"/>
  <c r="A147" i="203"/>
  <c r="N146" i="203"/>
  <c r="A146" i="203"/>
  <c r="P145" i="203"/>
  <c r="O145" i="203"/>
  <c r="A145" i="203"/>
  <c r="N144" i="203"/>
  <c r="A144" i="203"/>
  <c r="N143" i="203"/>
  <c r="A143" i="203"/>
  <c r="N142" i="203"/>
  <c r="A142" i="203"/>
  <c r="N141" i="203"/>
  <c r="A141" i="203"/>
  <c r="N140" i="203"/>
  <c r="A140" i="203"/>
  <c r="P139" i="203"/>
  <c r="O139" i="203"/>
  <c r="A139" i="203"/>
  <c r="A138" i="203"/>
  <c r="A137" i="203"/>
  <c r="A136" i="203"/>
  <c r="A135" i="203"/>
  <c r="N134" i="203"/>
  <c r="A134" i="203"/>
  <c r="N133" i="203"/>
  <c r="A133" i="203"/>
  <c r="N132" i="203"/>
  <c r="A132" i="203"/>
  <c r="N131" i="203"/>
  <c r="A131" i="203"/>
  <c r="N130" i="203"/>
  <c r="A130" i="203"/>
  <c r="N129" i="203"/>
  <c r="A129" i="203"/>
  <c r="N128" i="203"/>
  <c r="A128" i="203"/>
  <c r="N127" i="203"/>
  <c r="A127" i="203"/>
  <c r="N126" i="203"/>
  <c r="A126" i="203"/>
  <c r="N125" i="203"/>
  <c r="A125" i="203"/>
  <c r="N123" i="203"/>
  <c r="A123" i="203"/>
  <c r="P122" i="203"/>
  <c r="O120" i="203"/>
  <c r="O118" i="203" s="1"/>
  <c r="A122" i="203"/>
  <c r="A121" i="203"/>
  <c r="A120" i="203"/>
  <c r="A119" i="203"/>
  <c r="A118" i="203"/>
  <c r="A117" i="203"/>
  <c r="A116" i="203"/>
  <c r="N115" i="203"/>
  <c r="A115" i="203"/>
  <c r="N114" i="203"/>
  <c r="A114" i="203"/>
  <c r="P113" i="203"/>
  <c r="O113" i="203"/>
  <c r="A113" i="203"/>
  <c r="N112" i="203"/>
  <c r="A112" i="203"/>
  <c r="N111" i="203"/>
  <c r="A111" i="203"/>
  <c r="P110" i="203"/>
  <c r="O110" i="203"/>
  <c r="A110" i="203"/>
  <c r="A109" i="203"/>
  <c r="A108" i="203"/>
  <c r="A107" i="203"/>
  <c r="A106" i="203"/>
  <c r="N105" i="203"/>
  <c r="A105" i="203"/>
  <c r="P104" i="203"/>
  <c r="O104" i="203"/>
  <c r="A104" i="203"/>
  <c r="N103" i="203"/>
  <c r="A103" i="203"/>
  <c r="P102" i="203"/>
  <c r="O102" i="203"/>
  <c r="A102" i="203"/>
  <c r="N99" i="203"/>
  <c r="A99" i="203"/>
  <c r="P98" i="203"/>
  <c r="P87" i="203" s="1"/>
  <c r="P85" i="203" s="1"/>
  <c r="O98" i="203"/>
  <c r="O87" i="203" s="1"/>
  <c r="O85" i="203" s="1"/>
  <c r="A98" i="203"/>
  <c r="A97" i="203"/>
  <c r="N96" i="203"/>
  <c r="P95" i="203"/>
  <c r="O95" i="203"/>
  <c r="A95" i="203"/>
  <c r="A94" i="203"/>
  <c r="A93" i="203"/>
  <c r="A92" i="203"/>
  <c r="A91" i="203"/>
  <c r="N84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P71" i="203"/>
  <c r="P69" i="203" s="1"/>
  <c r="P67" i="203" s="1"/>
  <c r="O71" i="203"/>
  <c r="A71" i="203"/>
  <c r="A70" i="203"/>
  <c r="A69" i="203"/>
  <c r="A68" i="203"/>
  <c r="A67" i="203"/>
  <c r="N64" i="203"/>
  <c r="N62" i="203" s="1"/>
  <c r="A64" i="203"/>
  <c r="P63" i="203"/>
  <c r="O63" i="203"/>
  <c r="O61" i="203" s="1"/>
  <c r="A63" i="203"/>
  <c r="A62" i="203"/>
  <c r="A61" i="203"/>
  <c r="N60" i="203"/>
  <c r="N59" i="203"/>
  <c r="A59" i="203"/>
  <c r="N58" i="203"/>
  <c r="A58" i="203"/>
  <c r="N57" i="203"/>
  <c r="A57" i="203"/>
  <c r="P56" i="203"/>
  <c r="O56" i="203"/>
  <c r="A56" i="203"/>
  <c r="N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A47" i="203"/>
  <c r="N46" i="203"/>
  <c r="A46" i="203"/>
  <c r="N45" i="203"/>
  <c r="N44" i="203"/>
  <c r="A44" i="203"/>
  <c r="N43" i="203"/>
  <c r="A43" i="203"/>
  <c r="N42" i="203"/>
  <c r="A42" i="203"/>
  <c r="N41" i="203"/>
  <c r="A41" i="203"/>
  <c r="N40" i="203"/>
  <c r="A40" i="203"/>
  <c r="N39" i="203"/>
  <c r="A39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A20" i="203"/>
  <c r="A19" i="203"/>
  <c r="A18" i="203"/>
  <c r="A17" i="203"/>
  <c r="A16" i="203"/>
  <c r="A15" i="203"/>
  <c r="A14" i="203"/>
  <c r="A13" i="203"/>
  <c r="P776" i="204"/>
  <c r="P774" i="204" s="1"/>
  <c r="O776" i="204"/>
  <c r="O774" i="204" s="1"/>
  <c r="N773" i="204"/>
  <c r="P772" i="204"/>
  <c r="O772" i="204"/>
  <c r="N771" i="204"/>
  <c r="P770" i="204"/>
  <c r="O770" i="204"/>
  <c r="N765" i="204"/>
  <c r="N764" i="204" s="1"/>
  <c r="P764" i="204"/>
  <c r="O764" i="204"/>
  <c r="N759" i="204"/>
  <c r="N758" i="204" s="1"/>
  <c r="N757" i="204"/>
  <c r="N756" i="204"/>
  <c r="N755" i="204"/>
  <c r="N753" i="204"/>
  <c r="N752" i="204"/>
  <c r="N751" i="204"/>
  <c r="P750" i="204"/>
  <c r="O750" i="204"/>
  <c r="N749" i="204"/>
  <c r="N748" i="204"/>
  <c r="N747" i="204"/>
  <c r="P746" i="204"/>
  <c r="O746" i="204"/>
  <c r="N744" i="204"/>
  <c r="N741" i="204"/>
  <c r="N740" i="204"/>
  <c r="P739" i="204"/>
  <c r="O739" i="204"/>
  <c r="N738" i="204"/>
  <c r="N736" i="204"/>
  <c r="N735" i="204"/>
  <c r="N734" i="204"/>
  <c r="P733" i="204"/>
  <c r="N732" i="204"/>
  <c r="P731" i="204"/>
  <c r="O731" i="204"/>
  <c r="N730" i="204"/>
  <c r="N728" i="204"/>
  <c r="N727" i="204"/>
  <c r="N726" i="204"/>
  <c r="P725" i="204"/>
  <c r="N724" i="204"/>
  <c r="N723" i="204"/>
  <c r="N722" i="204"/>
  <c r="N721" i="204"/>
  <c r="N720" i="204"/>
  <c r="N719" i="204"/>
  <c r="N718" i="204"/>
  <c r="P717" i="204"/>
  <c r="O717" i="204"/>
  <c r="N712" i="204"/>
  <c r="N711" i="204"/>
  <c r="P710" i="204"/>
  <c r="O710" i="204"/>
  <c r="N709" i="204"/>
  <c r="N708" i="204"/>
  <c r="P707" i="204"/>
  <c r="O707" i="204"/>
  <c r="N706" i="204"/>
  <c r="N705" i="204"/>
  <c r="P704" i="204"/>
  <c r="O704" i="204"/>
  <c r="N703" i="204"/>
  <c r="N698" i="204"/>
  <c r="N697" i="204"/>
  <c r="P696" i="204"/>
  <c r="O696" i="204"/>
  <c r="N691" i="204"/>
  <c r="P690" i="204"/>
  <c r="P688" i="204" s="1"/>
  <c r="P686" i="204" s="1"/>
  <c r="O690" i="204"/>
  <c r="O688" i="204" s="1"/>
  <c r="O686" i="204" s="1"/>
  <c r="N679" i="204"/>
  <c r="P678" i="204"/>
  <c r="O678" i="204"/>
  <c r="N677" i="204"/>
  <c r="N676" i="204"/>
  <c r="P675" i="204"/>
  <c r="O675" i="204"/>
  <c r="N674" i="204"/>
  <c r="P673" i="204"/>
  <c r="O673" i="204"/>
  <c r="N672" i="204"/>
  <c r="P671" i="204"/>
  <c r="O671" i="204"/>
  <c r="N670" i="204"/>
  <c r="P669" i="204"/>
  <c r="O669" i="204"/>
  <c r="N668" i="204"/>
  <c r="N667" i="204"/>
  <c r="N666" i="204"/>
  <c r="N665" i="204"/>
  <c r="P664" i="204"/>
  <c r="O664" i="204"/>
  <c r="N658" i="204"/>
  <c r="N657" i="204" s="1"/>
  <c r="N656" i="204"/>
  <c r="N655" i="204"/>
  <c r="N654" i="204"/>
  <c r="N653" i="204"/>
  <c r="P652" i="204"/>
  <c r="O652" i="204"/>
  <c r="N651" i="204"/>
  <c r="P650" i="204"/>
  <c r="O650" i="204"/>
  <c r="N649" i="204"/>
  <c r="N648" i="204"/>
  <c r="P647" i="204"/>
  <c r="O647" i="204"/>
  <c r="N646" i="204"/>
  <c r="N645" i="204"/>
  <c r="P644" i="204"/>
  <c r="O644" i="204"/>
  <c r="N643" i="204"/>
  <c r="N642" i="204"/>
  <c r="N641" i="204"/>
  <c r="N640" i="204"/>
  <c r="P639" i="204"/>
  <c r="O639" i="204"/>
  <c r="N634" i="204"/>
  <c r="N633" i="204"/>
  <c r="P632" i="204"/>
  <c r="P630" i="204" s="1"/>
  <c r="O632" i="204"/>
  <c r="O630" i="204" s="1"/>
  <c r="N627" i="204"/>
  <c r="P626" i="204"/>
  <c r="O626" i="204"/>
  <c r="A626" i="204"/>
  <c r="N623" i="204"/>
  <c r="A622" i="204"/>
  <c r="A621" i="204"/>
  <c r="A620" i="204"/>
  <c r="A619" i="204"/>
  <c r="A618" i="204"/>
  <c r="N617" i="204"/>
  <c r="A617" i="204"/>
  <c r="N616" i="204"/>
  <c r="A616" i="204"/>
  <c r="P615" i="204"/>
  <c r="P613" i="204" s="1"/>
  <c r="O615" i="204"/>
  <c r="O613" i="204" s="1"/>
  <c r="A615" i="204"/>
  <c r="A614" i="204"/>
  <c r="A613" i="204"/>
  <c r="N612" i="204"/>
  <c r="N611" i="204" s="1"/>
  <c r="P611" i="204"/>
  <c r="O611" i="204"/>
  <c r="N610" i="204"/>
  <c r="P609" i="204"/>
  <c r="O609" i="204"/>
  <c r="N608" i="204"/>
  <c r="P607" i="204"/>
  <c r="O607" i="204"/>
  <c r="N606" i="204"/>
  <c r="P605" i="204"/>
  <c r="O605" i="204"/>
  <c r="N604" i="204"/>
  <c r="A604" i="204"/>
  <c r="N602" i="204"/>
  <c r="A602" i="204"/>
  <c r="P601" i="204"/>
  <c r="O601" i="204"/>
  <c r="A601" i="204"/>
  <c r="N600" i="204"/>
  <c r="A600" i="204"/>
  <c r="N598" i="204"/>
  <c r="A598" i="204"/>
  <c r="P597" i="204"/>
  <c r="O597" i="204"/>
  <c r="A597" i="204"/>
  <c r="N596" i="204"/>
  <c r="A596" i="204"/>
  <c r="N595" i="204"/>
  <c r="A595" i="204"/>
  <c r="N594" i="204"/>
  <c r="A594" i="204"/>
  <c r="N593" i="204"/>
  <c r="A593" i="204"/>
  <c r="P592" i="204"/>
  <c r="O592" i="204"/>
  <c r="A592" i="204"/>
  <c r="A591" i="204"/>
  <c r="A590" i="204"/>
  <c r="A589" i="204"/>
  <c r="A588" i="204"/>
  <c r="A587" i="204"/>
  <c r="A586" i="204"/>
  <c r="N66" i="204"/>
  <c r="N65" i="204" s="1"/>
  <c r="A66" i="204"/>
  <c r="P65" i="204"/>
  <c r="A65" i="204"/>
  <c r="N584" i="204"/>
  <c r="N583" i="204" s="1"/>
  <c r="A584" i="204"/>
  <c r="P581" i="204"/>
  <c r="P579" i="204" s="1"/>
  <c r="A583" i="204"/>
  <c r="A582" i="204"/>
  <c r="A581" i="204"/>
  <c r="A580" i="204"/>
  <c r="A579" i="204"/>
  <c r="N577" i="204"/>
  <c r="A577" i="204"/>
  <c r="N576" i="204"/>
  <c r="A576" i="204"/>
  <c r="N575" i="204"/>
  <c r="A575" i="204"/>
  <c r="P572" i="204"/>
  <c r="O572" i="204"/>
  <c r="A574" i="204"/>
  <c r="A573" i="204"/>
  <c r="A572" i="204"/>
  <c r="N571" i="204"/>
  <c r="A571" i="204"/>
  <c r="N570" i="204"/>
  <c r="A570" i="204"/>
  <c r="P569" i="204"/>
  <c r="O569" i="204"/>
  <c r="A569" i="204"/>
  <c r="N568" i="204"/>
  <c r="A568" i="204"/>
  <c r="P567" i="204"/>
  <c r="O567" i="204"/>
  <c r="A567" i="204"/>
  <c r="N566" i="204"/>
  <c r="A566" i="204"/>
  <c r="P565" i="204"/>
  <c r="O565" i="204"/>
  <c r="A565" i="204"/>
  <c r="A564" i="204"/>
  <c r="A563" i="204"/>
  <c r="A560" i="204"/>
  <c r="N559" i="204"/>
  <c r="A559" i="204"/>
  <c r="P558" i="204"/>
  <c r="O558" i="204"/>
  <c r="A558" i="204"/>
  <c r="N557" i="204"/>
  <c r="A557" i="204"/>
  <c r="N555" i="204"/>
  <c r="A555" i="204"/>
  <c r="N554" i="204"/>
  <c r="A554" i="204"/>
  <c r="A553" i="204"/>
  <c r="A552" i="204"/>
  <c r="A551" i="204"/>
  <c r="A549" i="204"/>
  <c r="A548" i="204"/>
  <c r="A547" i="204"/>
  <c r="N546" i="204"/>
  <c r="A546" i="204"/>
  <c r="P545" i="204"/>
  <c r="P543" i="204" s="1"/>
  <c r="O545" i="204"/>
  <c r="O543" i="204" s="1"/>
  <c r="N542" i="204"/>
  <c r="A542" i="204"/>
  <c r="N541" i="204"/>
  <c r="A541" i="204"/>
  <c r="P540" i="204"/>
  <c r="P538" i="204" s="1"/>
  <c r="O540" i="204"/>
  <c r="O538" i="204" s="1"/>
  <c r="A540" i="204"/>
  <c r="A539" i="204"/>
  <c r="A538" i="204"/>
  <c r="N537" i="204"/>
  <c r="A537" i="204"/>
  <c r="P536" i="204"/>
  <c r="O536" i="204"/>
  <c r="A536" i="204"/>
  <c r="N535" i="204"/>
  <c r="A535" i="204"/>
  <c r="P534" i="204"/>
  <c r="O534" i="204"/>
  <c r="A534" i="204"/>
  <c r="A533" i="204"/>
  <c r="A532" i="204"/>
  <c r="A531" i="204"/>
  <c r="A530" i="204"/>
  <c r="P528" i="204"/>
  <c r="O528" i="204"/>
  <c r="A528" i="204"/>
  <c r="N527" i="204"/>
  <c r="A527" i="204"/>
  <c r="N526" i="204"/>
  <c r="A526" i="204"/>
  <c r="N525" i="204"/>
  <c r="A525" i="204"/>
  <c r="P524" i="204"/>
  <c r="O524" i="204"/>
  <c r="A524" i="204"/>
  <c r="N523" i="204"/>
  <c r="A523" i="204"/>
  <c r="N522" i="204"/>
  <c r="A522" i="204"/>
  <c r="N521" i="204"/>
  <c r="A521" i="204"/>
  <c r="N520" i="204"/>
  <c r="A520" i="204"/>
  <c r="N519" i="204"/>
  <c r="A519" i="204"/>
  <c r="N518" i="204"/>
  <c r="A518" i="204"/>
  <c r="N517" i="204"/>
  <c r="A517" i="204"/>
  <c r="N516" i="204"/>
  <c r="A516" i="204"/>
  <c r="N515" i="204"/>
  <c r="A515" i="204"/>
  <c r="P514" i="204"/>
  <c r="O514" i="204"/>
  <c r="A514" i="204"/>
  <c r="N511" i="204"/>
  <c r="A511" i="204"/>
  <c r="N510" i="204"/>
  <c r="A510" i="204"/>
  <c r="A509" i="204"/>
  <c r="A508" i="204"/>
  <c r="A507" i="204"/>
  <c r="A506" i="204"/>
  <c r="A505" i="204"/>
  <c r="A504" i="204"/>
  <c r="A503" i="204"/>
  <c r="N500" i="204"/>
  <c r="A500" i="204"/>
  <c r="P499" i="204"/>
  <c r="O499" i="204"/>
  <c r="O494" i="204" s="1"/>
  <c r="A499" i="204"/>
  <c r="N498" i="204"/>
  <c r="A498" i="204"/>
  <c r="N497" i="204"/>
  <c r="A497" i="204"/>
  <c r="A496" i="204"/>
  <c r="A495" i="204"/>
  <c r="A494" i="204"/>
  <c r="A493" i="204"/>
  <c r="A492" i="204"/>
  <c r="A491" i="204"/>
  <c r="A490" i="204"/>
  <c r="N489" i="204"/>
  <c r="A489" i="204"/>
  <c r="N488" i="204"/>
  <c r="A488" i="204"/>
  <c r="P487" i="204"/>
  <c r="O487" i="204"/>
  <c r="A487" i="204"/>
  <c r="N486" i="204"/>
  <c r="N485" i="204"/>
  <c r="N483" i="204"/>
  <c r="A483" i="204"/>
  <c r="N482" i="204"/>
  <c r="A482" i="204"/>
  <c r="N481" i="204"/>
  <c r="A481" i="204"/>
  <c r="N480" i="204"/>
  <c r="A480" i="204"/>
  <c r="N479" i="204"/>
  <c r="A479" i="204"/>
  <c r="P478" i="204"/>
  <c r="A478" i="204"/>
  <c r="N477" i="204"/>
  <c r="A477" i="204"/>
  <c r="N476" i="204"/>
  <c r="A476" i="204"/>
  <c r="N475" i="204"/>
  <c r="A475" i="204"/>
  <c r="N474" i="204"/>
  <c r="A474" i="204"/>
  <c r="N473" i="204"/>
  <c r="A473" i="204"/>
  <c r="N472" i="204"/>
  <c r="A472" i="204"/>
  <c r="N471" i="204"/>
  <c r="A471" i="204"/>
  <c r="N470" i="204"/>
  <c r="A470" i="204"/>
  <c r="P469" i="204"/>
  <c r="O469" i="204"/>
  <c r="A469" i="204"/>
  <c r="N468" i="204"/>
  <c r="A468" i="204"/>
  <c r="N467" i="204"/>
  <c r="A467" i="204"/>
  <c r="N466" i="204"/>
  <c r="A466" i="204"/>
  <c r="N465" i="204"/>
  <c r="A465" i="204"/>
  <c r="N464" i="204"/>
  <c r="A464" i="204"/>
  <c r="P463" i="204"/>
  <c r="O463" i="204"/>
  <c r="A463" i="204"/>
  <c r="N462" i="204"/>
  <c r="A462" i="204"/>
  <c r="N461" i="204"/>
  <c r="A461" i="204"/>
  <c r="N460" i="204"/>
  <c r="A460" i="204"/>
  <c r="P459" i="204"/>
  <c r="O459" i="204"/>
  <c r="A459" i="204"/>
  <c r="A458" i="204"/>
  <c r="A457" i="204"/>
  <c r="A456" i="204"/>
  <c r="A455" i="204"/>
  <c r="N101" i="204"/>
  <c r="A101" i="204"/>
  <c r="P100" i="204"/>
  <c r="O100" i="204"/>
  <c r="A100" i="204"/>
  <c r="N452" i="204"/>
  <c r="A452" i="204"/>
  <c r="P451" i="204"/>
  <c r="O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N444" i="204"/>
  <c r="A444" i="204"/>
  <c r="N443" i="204"/>
  <c r="A443" i="204"/>
  <c r="P442" i="204"/>
  <c r="O442" i="204"/>
  <c r="A442" i="204"/>
  <c r="A441" i="204"/>
  <c r="A440" i="204"/>
  <c r="A439" i="204"/>
  <c r="A438" i="204"/>
  <c r="N431" i="204"/>
  <c r="N430" i="204" s="1"/>
  <c r="P430" i="204"/>
  <c r="O430" i="204"/>
  <c r="P428" i="204"/>
  <c r="O428" i="204"/>
  <c r="N427" i="204"/>
  <c r="A427" i="204"/>
  <c r="P426" i="204"/>
  <c r="O426" i="204"/>
  <c r="A426" i="204"/>
  <c r="N315" i="204"/>
  <c r="A315" i="204"/>
  <c r="N314" i="204"/>
  <c r="A314" i="204"/>
  <c r="P313" i="204"/>
  <c r="A313" i="204"/>
  <c r="A425" i="204"/>
  <c r="A424" i="204"/>
  <c r="A423" i="204"/>
  <c r="A422" i="204"/>
  <c r="A421" i="204"/>
  <c r="P416" i="204"/>
  <c r="O416" i="204"/>
  <c r="N415" i="204"/>
  <c r="A415" i="204"/>
  <c r="N414" i="204"/>
  <c r="A414" i="204"/>
  <c r="N413" i="204"/>
  <c r="A413" i="204"/>
  <c r="P412" i="204"/>
  <c r="O412" i="204"/>
  <c r="A412" i="204"/>
  <c r="N408" i="204"/>
  <c r="A408" i="204"/>
  <c r="A407" i="204"/>
  <c r="N411" i="204"/>
  <c r="A411" i="204"/>
  <c r="P410" i="204"/>
  <c r="O410" i="204"/>
  <c r="A410" i="204"/>
  <c r="N406" i="204"/>
  <c r="A406" i="204"/>
  <c r="P405" i="204"/>
  <c r="O405" i="204"/>
  <c r="A405" i="204"/>
  <c r="N404" i="204"/>
  <c r="A404" i="204"/>
  <c r="P403" i="204"/>
  <c r="O403" i="204"/>
  <c r="A403" i="204"/>
  <c r="N402" i="204"/>
  <c r="A402" i="204"/>
  <c r="N401" i="204"/>
  <c r="A401" i="204"/>
  <c r="N400" i="204"/>
  <c r="A400" i="204"/>
  <c r="N399" i="204"/>
  <c r="A399" i="204"/>
  <c r="N398" i="204"/>
  <c r="A398" i="204"/>
  <c r="N397" i="204"/>
  <c r="A397" i="204"/>
  <c r="N396" i="204"/>
  <c r="A396" i="204"/>
  <c r="P395" i="204"/>
  <c r="O395" i="204"/>
  <c r="A395" i="204"/>
  <c r="A394" i="204"/>
  <c r="A393" i="204"/>
  <c r="A392" i="204"/>
  <c r="A391" i="204"/>
  <c r="P386" i="204"/>
  <c r="O386" i="204"/>
  <c r="A387" i="204"/>
  <c r="A386" i="204"/>
  <c r="A385" i="204"/>
  <c r="A384" i="204"/>
  <c r="N383" i="204"/>
  <c r="A383" i="204"/>
  <c r="N380" i="204"/>
  <c r="P379" i="204"/>
  <c r="O377" i="204"/>
  <c r="O375" i="204" s="1"/>
  <c r="A379" i="204"/>
  <c r="A378" i="204"/>
  <c r="A377" i="204"/>
  <c r="A376" i="204"/>
  <c r="A375" i="204"/>
  <c r="N374" i="204"/>
  <c r="A374" i="204"/>
  <c r="P373" i="204"/>
  <c r="O373" i="204"/>
  <c r="A373" i="204"/>
  <c r="N372" i="204"/>
  <c r="A372" i="204"/>
  <c r="N371" i="204"/>
  <c r="A371" i="204"/>
  <c r="N370" i="204"/>
  <c r="A370" i="204"/>
  <c r="N369" i="204"/>
  <c r="A369" i="204"/>
  <c r="N368" i="204"/>
  <c r="A368" i="204"/>
  <c r="N367" i="204"/>
  <c r="A367" i="204"/>
  <c r="N366" i="204"/>
  <c r="N365" i="204"/>
  <c r="A365" i="204"/>
  <c r="N364" i="204"/>
  <c r="A364" i="204"/>
  <c r="N363" i="204"/>
  <c r="A363" i="204"/>
  <c r="N362" i="204"/>
  <c r="A362" i="204"/>
  <c r="N361" i="204"/>
  <c r="A361" i="204"/>
  <c r="N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A353" i="204"/>
  <c r="N352" i="204"/>
  <c r="A352" i="204"/>
  <c r="N351" i="204"/>
  <c r="A351" i="204"/>
  <c r="P350" i="204"/>
  <c r="O350" i="204"/>
  <c r="A350" i="204"/>
  <c r="N349" i="204"/>
  <c r="A349" i="204"/>
  <c r="P348" i="204"/>
  <c r="O348" i="204"/>
  <c r="A348" i="204"/>
  <c r="N347" i="204"/>
  <c r="A347" i="204"/>
  <c r="N346" i="204"/>
  <c r="A346" i="204"/>
  <c r="N345" i="204"/>
  <c r="A345" i="204"/>
  <c r="N344" i="204"/>
  <c r="N343" i="204"/>
  <c r="A343" i="204"/>
  <c r="N342" i="204"/>
  <c r="A342" i="204"/>
  <c r="N341" i="204"/>
  <c r="A341" i="204"/>
  <c r="N339" i="204"/>
  <c r="A339" i="204"/>
  <c r="P338" i="204"/>
  <c r="A338" i="204"/>
  <c r="A337" i="204"/>
  <c r="A336" i="204"/>
  <c r="A335" i="204"/>
  <c r="A334" i="204"/>
  <c r="A333" i="204"/>
  <c r="A332" i="204"/>
  <c r="A327" i="204"/>
  <c r="N326" i="204"/>
  <c r="A326" i="204"/>
  <c r="P324" i="204"/>
  <c r="N324" i="204" s="1"/>
  <c r="A324" i="204"/>
  <c r="N323" i="204"/>
  <c r="A323" i="204"/>
  <c r="N322" i="204"/>
  <c r="A322" i="204"/>
  <c r="N321" i="204"/>
  <c r="A321" i="204"/>
  <c r="P320" i="204"/>
  <c r="O320" i="204"/>
  <c r="A320" i="204"/>
  <c r="N319" i="204"/>
  <c r="A319" i="204"/>
  <c r="N318" i="204"/>
  <c r="A318" i="204"/>
  <c r="N317" i="204"/>
  <c r="A317" i="204"/>
  <c r="P316" i="204"/>
  <c r="O316" i="204"/>
  <c r="A316" i="204"/>
  <c r="N312" i="204"/>
  <c r="A312" i="204"/>
  <c r="N309" i="204"/>
  <c r="A309" i="204"/>
  <c r="P308" i="204"/>
  <c r="O308" i="204"/>
  <c r="A308" i="204"/>
  <c r="N307" i="204"/>
  <c r="N306" i="204"/>
  <c r="N305" i="204"/>
  <c r="P304" i="204"/>
  <c r="O304" i="204"/>
  <c r="N303" i="204"/>
  <c r="N302" i="204"/>
  <c r="N301" i="204"/>
  <c r="N300" i="204"/>
  <c r="N299" i="204"/>
  <c r="P298" i="204"/>
  <c r="O298" i="204"/>
  <c r="N297" i="204"/>
  <c r="P296" i="204"/>
  <c r="O296" i="204"/>
  <c r="N294" i="204"/>
  <c r="N293" i="204"/>
  <c r="N291" i="204"/>
  <c r="N290" i="204"/>
  <c r="P289" i="204"/>
  <c r="O289" i="204"/>
  <c r="N284" i="204"/>
  <c r="N283" i="204"/>
  <c r="N282" i="204"/>
  <c r="N281" i="204"/>
  <c r="N280" i="204"/>
  <c r="A280" i="204"/>
  <c r="N279" i="204"/>
  <c r="A279" i="204"/>
  <c r="N278" i="204"/>
  <c r="A278" i="204"/>
  <c r="P277" i="204"/>
  <c r="P275" i="204" s="1"/>
  <c r="P273" i="204" s="1"/>
  <c r="O277" i="204"/>
  <c r="A277" i="204"/>
  <c r="A276" i="204"/>
  <c r="A275" i="204"/>
  <c r="A274" i="204"/>
  <c r="A273" i="204"/>
  <c r="N272" i="204"/>
  <c r="A272" i="204"/>
  <c r="P271" i="204"/>
  <c r="O271" i="204"/>
  <c r="A271" i="204"/>
  <c r="N270" i="204"/>
  <c r="A270" i="204"/>
  <c r="N269" i="204"/>
  <c r="A269" i="204"/>
  <c r="P268" i="204"/>
  <c r="O268" i="204"/>
  <c r="A268" i="204"/>
  <c r="N267" i="204"/>
  <c r="A267" i="204"/>
  <c r="P266" i="204"/>
  <c r="O266" i="204"/>
  <c r="A266" i="204"/>
  <c r="N265" i="204"/>
  <c r="P264" i="204"/>
  <c r="O264" i="204"/>
  <c r="N263" i="204"/>
  <c r="N262" i="204"/>
  <c r="P261" i="204"/>
  <c r="O261" i="204"/>
  <c r="A259" i="204"/>
  <c r="N211" i="204"/>
  <c r="N210" i="204"/>
  <c r="N208" i="204"/>
  <c r="N254" i="204"/>
  <c r="A254" i="204"/>
  <c r="P253" i="204"/>
  <c r="O253" i="204"/>
  <c r="A253" i="204"/>
  <c r="N252" i="204"/>
  <c r="A252" i="204"/>
  <c r="A250" i="204"/>
  <c r="N249" i="204"/>
  <c r="A249" i="204"/>
  <c r="N248" i="204"/>
  <c r="A248" i="204"/>
  <c r="N247" i="204"/>
  <c r="A247" i="204"/>
  <c r="N246" i="204"/>
  <c r="A246" i="204"/>
  <c r="N245" i="204"/>
  <c r="A245" i="204"/>
  <c r="N244" i="204"/>
  <c r="A244" i="204"/>
  <c r="A243" i="204"/>
  <c r="N242" i="204"/>
  <c r="A242" i="204"/>
  <c r="N241" i="204"/>
  <c r="A241" i="204"/>
  <c r="N240" i="204"/>
  <c r="A240" i="204"/>
  <c r="P239" i="204"/>
  <c r="O239" i="204"/>
  <c r="A239" i="204"/>
  <c r="N238" i="204"/>
  <c r="A238" i="204"/>
  <c r="N237" i="204"/>
  <c r="A237" i="204"/>
  <c r="P236" i="204"/>
  <c r="O236" i="204"/>
  <c r="A236" i="204"/>
  <c r="N235" i="204"/>
  <c r="A235" i="204"/>
  <c r="N233" i="204"/>
  <c r="A233" i="204"/>
  <c r="A232" i="204"/>
  <c r="N231" i="204"/>
  <c r="A231" i="204"/>
  <c r="N230" i="204"/>
  <c r="A230" i="204"/>
  <c r="N229" i="204"/>
  <c r="A229" i="204"/>
  <c r="N228" i="204"/>
  <c r="A228" i="204"/>
  <c r="P225" i="204"/>
  <c r="O225" i="204"/>
  <c r="A225" i="204"/>
  <c r="N223" i="204"/>
  <c r="A223" i="204"/>
  <c r="N222" i="204"/>
  <c r="A222" i="204"/>
  <c r="N221" i="204"/>
  <c r="A221" i="204"/>
  <c r="N220" i="204"/>
  <c r="A220" i="204"/>
  <c r="A219" i="204"/>
  <c r="N218" i="204"/>
  <c r="A218" i="204"/>
  <c r="P217" i="204"/>
  <c r="O217" i="204"/>
  <c r="A217" i="204"/>
  <c r="N216" i="204"/>
  <c r="N215" i="204"/>
  <c r="A215" i="204"/>
  <c r="N213" i="204"/>
  <c r="A213" i="204"/>
  <c r="A212" i="204"/>
  <c r="N204" i="204"/>
  <c r="A204" i="204"/>
  <c r="N203" i="204"/>
  <c r="A203" i="204"/>
  <c r="N202" i="204"/>
  <c r="A202" i="204"/>
  <c r="A201" i="204"/>
  <c r="N200" i="204"/>
  <c r="A200" i="204"/>
  <c r="N199" i="204"/>
  <c r="A199" i="204"/>
  <c r="N198" i="204"/>
  <c r="A198" i="204"/>
  <c r="P197" i="204"/>
  <c r="O197" i="204"/>
  <c r="A197" i="204"/>
  <c r="N196" i="204"/>
  <c r="A196" i="204"/>
  <c r="N195" i="204"/>
  <c r="A195" i="204"/>
  <c r="N194" i="204"/>
  <c r="A194" i="204"/>
  <c r="P193" i="204"/>
  <c r="O193" i="204"/>
  <c r="A193" i="204"/>
  <c r="N192" i="204"/>
  <c r="A192" i="204"/>
  <c r="P191" i="204"/>
  <c r="O191" i="204"/>
  <c r="A191" i="204"/>
  <c r="N190" i="204"/>
  <c r="A190" i="204"/>
  <c r="N189" i="204"/>
  <c r="A189" i="204"/>
  <c r="P188" i="204"/>
  <c r="O188" i="204"/>
  <c r="A188" i="204"/>
  <c r="A187" i="204"/>
  <c r="A186" i="204"/>
  <c r="A185" i="204"/>
  <c r="A184" i="204"/>
  <c r="N169" i="204"/>
  <c r="A169" i="204"/>
  <c r="P168" i="204"/>
  <c r="O168" i="204"/>
  <c r="A168" i="204"/>
  <c r="N167" i="204"/>
  <c r="A167" i="204"/>
  <c r="P166" i="204"/>
  <c r="O166" i="204"/>
  <c r="A166" i="204"/>
  <c r="N165" i="204"/>
  <c r="A165" i="204"/>
  <c r="P164" i="204"/>
  <c r="O164" i="204"/>
  <c r="A164" i="204"/>
  <c r="N163" i="204"/>
  <c r="A163" i="204"/>
  <c r="N162" i="204"/>
  <c r="A162" i="204"/>
  <c r="P161" i="204"/>
  <c r="O161" i="204"/>
  <c r="A161" i="204"/>
  <c r="N160" i="204"/>
  <c r="N159" i="204"/>
  <c r="A159" i="204"/>
  <c r="P158" i="204"/>
  <c r="O158" i="204"/>
  <c r="N183" i="204"/>
  <c r="A183" i="204"/>
  <c r="N182" i="204"/>
  <c r="A182" i="204"/>
  <c r="P181" i="204"/>
  <c r="P179" i="204" s="1"/>
  <c r="O181" i="204"/>
  <c r="O179" i="204" s="1"/>
  <c r="A181" i="204"/>
  <c r="A180" i="204"/>
  <c r="A179" i="204"/>
  <c r="A174" i="204"/>
  <c r="A173" i="204"/>
  <c r="N157" i="204"/>
  <c r="A157" i="204"/>
  <c r="P156" i="204"/>
  <c r="O156" i="204"/>
  <c r="A156" i="204"/>
  <c r="N155" i="204"/>
  <c r="A155" i="204"/>
  <c r="P154" i="204"/>
  <c r="O154" i="204"/>
  <c r="A154" i="204"/>
  <c r="A153" i="204"/>
  <c r="A152" i="204"/>
  <c r="A151" i="204"/>
  <c r="A149" i="204"/>
  <c r="A148" i="204"/>
  <c r="N147" i="204"/>
  <c r="A147" i="204"/>
  <c r="N146" i="204"/>
  <c r="A146" i="204"/>
  <c r="P145" i="204"/>
  <c r="O145" i="204"/>
  <c r="A145" i="204"/>
  <c r="N144" i="204"/>
  <c r="A144" i="204"/>
  <c r="N143" i="204"/>
  <c r="A143" i="204"/>
  <c r="N142" i="204"/>
  <c r="A142" i="204"/>
  <c r="N141" i="204"/>
  <c r="A141" i="204"/>
  <c r="N140" i="204"/>
  <c r="A140" i="204"/>
  <c r="P139" i="204"/>
  <c r="O139" i="204"/>
  <c r="A139" i="204"/>
  <c r="A138" i="204"/>
  <c r="A137" i="204"/>
  <c r="A136" i="204"/>
  <c r="A135" i="204"/>
  <c r="N134" i="204"/>
  <c r="A134" i="204"/>
  <c r="N133" i="204"/>
  <c r="A133" i="204"/>
  <c r="N132" i="204"/>
  <c r="A132" i="204"/>
  <c r="N131" i="204"/>
  <c r="A131" i="204"/>
  <c r="N130" i="204"/>
  <c r="A130" i="204"/>
  <c r="N129" i="204"/>
  <c r="A129" i="204"/>
  <c r="N128" i="204"/>
  <c r="A128" i="204"/>
  <c r="N127" i="204"/>
  <c r="A127" i="204"/>
  <c r="N126" i="204"/>
  <c r="A126" i="204"/>
  <c r="N125" i="204"/>
  <c r="A125" i="204"/>
  <c r="N123" i="204"/>
  <c r="A123" i="204"/>
  <c r="P122" i="204"/>
  <c r="A122" i="204"/>
  <c r="A121" i="204"/>
  <c r="A120" i="204"/>
  <c r="A119" i="204"/>
  <c r="A118" i="204"/>
  <c r="A117" i="204"/>
  <c r="A116" i="204"/>
  <c r="N115" i="204"/>
  <c r="A115" i="204"/>
  <c r="N114" i="204"/>
  <c r="A114" i="204"/>
  <c r="P113" i="204"/>
  <c r="O113" i="204"/>
  <c r="A113" i="204"/>
  <c r="N112" i="204"/>
  <c r="A112" i="204"/>
  <c r="N111" i="204"/>
  <c r="A111" i="204"/>
  <c r="P110" i="204"/>
  <c r="O110" i="204"/>
  <c r="A110" i="204"/>
  <c r="A109" i="204"/>
  <c r="A108" i="204"/>
  <c r="A107" i="204"/>
  <c r="A106" i="204"/>
  <c r="N105" i="204"/>
  <c r="A105" i="204"/>
  <c r="P104" i="204"/>
  <c r="O104" i="204"/>
  <c r="A104" i="204"/>
  <c r="N103" i="204"/>
  <c r="A103" i="204"/>
  <c r="P102" i="204"/>
  <c r="O102" i="204"/>
  <c r="A102" i="204"/>
  <c r="N99" i="204"/>
  <c r="A99" i="204"/>
  <c r="P98" i="204"/>
  <c r="P87" i="204" s="1"/>
  <c r="P85" i="204" s="1"/>
  <c r="O98" i="204"/>
  <c r="O87" i="204" s="1"/>
  <c r="O85" i="204" s="1"/>
  <c r="A98" i="204"/>
  <c r="A97" i="204"/>
  <c r="N96" i="204"/>
  <c r="P95" i="204"/>
  <c r="O95" i="204"/>
  <c r="A95" i="204"/>
  <c r="A94" i="204"/>
  <c r="A93" i="204"/>
  <c r="A92" i="204"/>
  <c r="A91" i="204"/>
  <c r="N84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P71" i="204"/>
  <c r="P69" i="204" s="1"/>
  <c r="P67" i="204" s="1"/>
  <c r="O71" i="204"/>
  <c r="A71" i="204"/>
  <c r="A70" i="204"/>
  <c r="A69" i="204"/>
  <c r="A68" i="204"/>
  <c r="A67" i="204"/>
  <c r="N64" i="204"/>
  <c r="N62" i="204" s="1"/>
  <c r="A64" i="204"/>
  <c r="P63" i="204"/>
  <c r="O63" i="204"/>
  <c r="O61" i="204" s="1"/>
  <c r="A63" i="204"/>
  <c r="A62" i="204"/>
  <c r="A61" i="204"/>
  <c r="N60" i="204"/>
  <c r="N59" i="204"/>
  <c r="A59" i="204"/>
  <c r="N58" i="204"/>
  <c r="A58" i="204"/>
  <c r="N57" i="204"/>
  <c r="A57" i="204"/>
  <c r="P56" i="204"/>
  <c r="O56" i="204"/>
  <c r="A56" i="204"/>
  <c r="N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A47" i="204"/>
  <c r="N46" i="204"/>
  <c r="A46" i="204"/>
  <c r="N45" i="204"/>
  <c r="N44" i="204"/>
  <c r="A44" i="204"/>
  <c r="N43" i="204"/>
  <c r="A43" i="204"/>
  <c r="N42" i="204"/>
  <c r="A42" i="204"/>
  <c r="N41" i="204"/>
  <c r="A41" i="204"/>
  <c r="N40" i="204"/>
  <c r="A40" i="204"/>
  <c r="N39" i="204"/>
  <c r="A39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A20" i="204"/>
  <c r="A19" i="204"/>
  <c r="A18" i="204"/>
  <c r="A17" i="204"/>
  <c r="A16" i="204"/>
  <c r="A15" i="204"/>
  <c r="A14" i="204"/>
  <c r="A13" i="204"/>
  <c r="P776" i="205"/>
  <c r="P774" i="205" s="1"/>
  <c r="N773" i="205"/>
  <c r="P772" i="205"/>
  <c r="O772" i="205"/>
  <c r="N771" i="205"/>
  <c r="P770" i="205"/>
  <c r="O770" i="205"/>
  <c r="N765" i="205"/>
  <c r="N764" i="205" s="1"/>
  <c r="P764" i="205"/>
  <c r="O764" i="205"/>
  <c r="N759" i="205"/>
  <c r="N758" i="205" s="1"/>
  <c r="N757" i="205"/>
  <c r="N756" i="205"/>
  <c r="N755" i="205"/>
  <c r="N753" i="205"/>
  <c r="N752" i="205"/>
  <c r="N751" i="205"/>
  <c r="P750" i="205"/>
  <c r="O750" i="205"/>
  <c r="N749" i="205"/>
  <c r="N748" i="205"/>
  <c r="N747" i="205"/>
  <c r="O746" i="205"/>
  <c r="N746" i="205" s="1"/>
  <c r="N744" i="205"/>
  <c r="N741" i="205"/>
  <c r="N740" i="205"/>
  <c r="P739" i="205"/>
  <c r="O739" i="205"/>
  <c r="N738" i="205"/>
  <c r="N736" i="205"/>
  <c r="N735" i="205"/>
  <c r="N734" i="205"/>
  <c r="P733" i="205"/>
  <c r="N732" i="205"/>
  <c r="P731" i="205"/>
  <c r="O731" i="205"/>
  <c r="N730" i="205"/>
  <c r="N728" i="205"/>
  <c r="N727" i="205"/>
  <c r="N726" i="205"/>
  <c r="P725" i="205"/>
  <c r="N724" i="205"/>
  <c r="N723" i="205"/>
  <c r="N722" i="205"/>
  <c r="N721" i="205"/>
  <c r="N720" i="205"/>
  <c r="N719" i="205"/>
  <c r="N718" i="205"/>
  <c r="P717" i="205"/>
  <c r="O717" i="205"/>
  <c r="N712" i="205"/>
  <c r="N711" i="205"/>
  <c r="P710" i="205"/>
  <c r="O710" i="205"/>
  <c r="N709" i="205"/>
  <c r="N708" i="205"/>
  <c r="P707" i="205"/>
  <c r="O707" i="205"/>
  <c r="N706" i="205"/>
  <c r="N705" i="205"/>
  <c r="P704" i="205"/>
  <c r="O704" i="205"/>
  <c r="N703" i="205"/>
  <c r="N698" i="205"/>
  <c r="N697" i="205"/>
  <c r="P696" i="205"/>
  <c r="O696" i="205"/>
  <c r="N691" i="205"/>
  <c r="P690" i="205"/>
  <c r="P688" i="205" s="1"/>
  <c r="P686" i="205" s="1"/>
  <c r="O690" i="205"/>
  <c r="N679" i="205"/>
  <c r="P678" i="205"/>
  <c r="O678" i="205"/>
  <c r="N677" i="205"/>
  <c r="N676" i="205"/>
  <c r="P675" i="205"/>
  <c r="O675" i="205"/>
  <c r="N674" i="205"/>
  <c r="P673" i="205"/>
  <c r="O673" i="205"/>
  <c r="N672" i="205"/>
  <c r="P671" i="205"/>
  <c r="O671" i="205"/>
  <c r="N670" i="205"/>
  <c r="P669" i="205"/>
  <c r="O669" i="205"/>
  <c r="N668" i="205"/>
  <c r="N667" i="205"/>
  <c r="N666" i="205"/>
  <c r="N665" i="205"/>
  <c r="P664" i="205"/>
  <c r="O664" i="205"/>
  <c r="N658" i="205"/>
  <c r="N657" i="205" s="1"/>
  <c r="N656" i="205"/>
  <c r="N655" i="205"/>
  <c r="N654" i="205"/>
  <c r="N653" i="205"/>
  <c r="P652" i="205"/>
  <c r="O652" i="205"/>
  <c r="N651" i="205"/>
  <c r="P650" i="205"/>
  <c r="O650" i="205"/>
  <c r="N649" i="205"/>
  <c r="N648" i="205"/>
  <c r="P647" i="205"/>
  <c r="O647" i="205"/>
  <c r="N646" i="205"/>
  <c r="N645" i="205"/>
  <c r="P644" i="205"/>
  <c r="O644" i="205"/>
  <c r="N643" i="205"/>
  <c r="N642" i="205"/>
  <c r="N641" i="205"/>
  <c r="N640" i="205"/>
  <c r="P639" i="205"/>
  <c r="O639" i="205"/>
  <c r="N634" i="205"/>
  <c r="N633" i="205"/>
  <c r="P632" i="205"/>
  <c r="P630" i="205" s="1"/>
  <c r="O632" i="205"/>
  <c r="N627" i="205"/>
  <c r="P626" i="205"/>
  <c r="O626" i="205"/>
  <c r="A626" i="205"/>
  <c r="N623" i="205"/>
  <c r="A622" i="205"/>
  <c r="A621" i="205"/>
  <c r="A620" i="205"/>
  <c r="A619" i="205"/>
  <c r="A618" i="205"/>
  <c r="N617" i="205"/>
  <c r="A617" i="205"/>
  <c r="N616" i="205"/>
  <c r="A616" i="205"/>
  <c r="P615" i="205"/>
  <c r="P613" i="205" s="1"/>
  <c r="O615" i="205"/>
  <c r="O613" i="205" s="1"/>
  <c r="A615" i="205"/>
  <c r="A614" i="205"/>
  <c r="A613" i="205"/>
  <c r="N612" i="205"/>
  <c r="N611" i="205" s="1"/>
  <c r="P611" i="205"/>
  <c r="O611" i="205"/>
  <c r="N610" i="205"/>
  <c r="P609" i="205"/>
  <c r="O609" i="205"/>
  <c r="N608" i="205"/>
  <c r="P607" i="205"/>
  <c r="O607" i="205"/>
  <c r="N606" i="205"/>
  <c r="P605" i="205"/>
  <c r="O605" i="205"/>
  <c r="N604" i="205"/>
  <c r="A604" i="205"/>
  <c r="N602" i="205"/>
  <c r="A602" i="205"/>
  <c r="P601" i="205"/>
  <c r="O601" i="205"/>
  <c r="A601" i="205"/>
  <c r="N600" i="205"/>
  <c r="A600" i="205"/>
  <c r="N598" i="205"/>
  <c r="A598" i="205"/>
  <c r="P597" i="205"/>
  <c r="O597" i="205"/>
  <c r="A597" i="205"/>
  <c r="N596" i="205"/>
  <c r="A596" i="205"/>
  <c r="N595" i="205"/>
  <c r="A595" i="205"/>
  <c r="N594" i="205"/>
  <c r="A594" i="205"/>
  <c r="N593" i="205"/>
  <c r="A593" i="205"/>
  <c r="P592" i="205"/>
  <c r="O592" i="205"/>
  <c r="A592" i="205"/>
  <c r="A591" i="205"/>
  <c r="A590" i="205"/>
  <c r="A589" i="205"/>
  <c r="A588" i="205"/>
  <c r="A587" i="205"/>
  <c r="A586" i="205"/>
  <c r="N66" i="205"/>
  <c r="N65" i="205" s="1"/>
  <c r="A66" i="205"/>
  <c r="P65" i="205"/>
  <c r="A65" i="205"/>
  <c r="N584" i="205"/>
  <c r="N583" i="205" s="1"/>
  <c r="A584" i="205"/>
  <c r="A583" i="205"/>
  <c r="A582" i="205"/>
  <c r="P581" i="205"/>
  <c r="P579" i="205" s="1"/>
  <c r="A581" i="205"/>
  <c r="A580" i="205"/>
  <c r="A579" i="205"/>
  <c r="N577" i="205"/>
  <c r="A577" i="205"/>
  <c r="N576" i="205"/>
  <c r="A576" i="205"/>
  <c r="N575" i="205"/>
  <c r="A575" i="205"/>
  <c r="P572" i="205"/>
  <c r="O572" i="205"/>
  <c r="A574" i="205"/>
  <c r="A573" i="205"/>
  <c r="A572" i="205"/>
  <c r="N571" i="205"/>
  <c r="A571" i="205"/>
  <c r="N570" i="205"/>
  <c r="A570" i="205"/>
  <c r="P569" i="205"/>
  <c r="O569" i="205"/>
  <c r="A569" i="205"/>
  <c r="N568" i="205"/>
  <c r="A568" i="205"/>
  <c r="P567" i="205"/>
  <c r="O567" i="205"/>
  <c r="A567" i="205"/>
  <c r="N566" i="205"/>
  <c r="A566" i="205"/>
  <c r="P565" i="205"/>
  <c r="O565" i="205"/>
  <c r="A565" i="205"/>
  <c r="A564" i="205"/>
  <c r="A563" i="205"/>
  <c r="A560" i="205"/>
  <c r="N559" i="205"/>
  <c r="A559" i="205"/>
  <c r="P558" i="205"/>
  <c r="O558" i="205"/>
  <c r="A558" i="205"/>
  <c r="N557" i="205"/>
  <c r="A557" i="205"/>
  <c r="N555" i="205"/>
  <c r="A555" i="205"/>
  <c r="N554" i="205"/>
  <c r="A554" i="205"/>
  <c r="A553" i="205"/>
  <c r="A552" i="205"/>
  <c r="A551" i="205"/>
  <c r="A549" i="205"/>
  <c r="A548" i="205"/>
  <c r="A547" i="205"/>
  <c r="N546" i="205"/>
  <c r="A546" i="205"/>
  <c r="P545" i="205"/>
  <c r="P543" i="205" s="1"/>
  <c r="O545" i="205"/>
  <c r="N542" i="205"/>
  <c r="A542" i="205"/>
  <c r="N541" i="205"/>
  <c r="A541" i="205"/>
  <c r="P540" i="205"/>
  <c r="P538" i="205" s="1"/>
  <c r="O540" i="205"/>
  <c r="O538" i="205" s="1"/>
  <c r="A540" i="205"/>
  <c r="A539" i="205"/>
  <c r="A538" i="205"/>
  <c r="N537" i="205"/>
  <c r="A537" i="205"/>
  <c r="P536" i="205"/>
  <c r="O536" i="205"/>
  <c r="A536" i="205"/>
  <c r="N535" i="205"/>
  <c r="A535" i="205"/>
  <c r="P534" i="205"/>
  <c r="O534" i="205"/>
  <c r="A534" i="205"/>
  <c r="A533" i="205"/>
  <c r="A532" i="205"/>
  <c r="A531" i="205"/>
  <c r="A530" i="205"/>
  <c r="P528" i="205"/>
  <c r="O528" i="205"/>
  <c r="A528" i="205"/>
  <c r="N527" i="205"/>
  <c r="A527" i="205"/>
  <c r="N526" i="205"/>
  <c r="A526" i="205"/>
  <c r="N525" i="205"/>
  <c r="A525" i="205"/>
  <c r="P524" i="205"/>
  <c r="O524" i="205"/>
  <c r="A524" i="205"/>
  <c r="N523" i="205"/>
  <c r="A523" i="205"/>
  <c r="N522" i="205"/>
  <c r="A522" i="205"/>
  <c r="N521" i="205"/>
  <c r="A521" i="205"/>
  <c r="N520" i="205"/>
  <c r="A520" i="205"/>
  <c r="N519" i="205"/>
  <c r="A519" i="205"/>
  <c r="N518" i="205"/>
  <c r="A518" i="205"/>
  <c r="N517" i="205"/>
  <c r="A517" i="205"/>
  <c r="N516" i="205"/>
  <c r="A516" i="205"/>
  <c r="N515" i="205"/>
  <c r="A515" i="205"/>
  <c r="P514" i="205"/>
  <c r="O514" i="205"/>
  <c r="A514" i="205"/>
  <c r="N511" i="205"/>
  <c r="A511" i="205"/>
  <c r="N510" i="205"/>
  <c r="A510" i="205"/>
  <c r="A509" i="205"/>
  <c r="A508" i="205"/>
  <c r="A507" i="205"/>
  <c r="A506" i="205"/>
  <c r="A505" i="205"/>
  <c r="A504" i="205"/>
  <c r="A503" i="205"/>
  <c r="N500" i="205"/>
  <c r="A500" i="205"/>
  <c r="P499" i="205"/>
  <c r="O499" i="205"/>
  <c r="O494" i="205" s="1"/>
  <c r="A499" i="205"/>
  <c r="N498" i="205"/>
  <c r="A498" i="205"/>
  <c r="N497" i="205"/>
  <c r="A497" i="205"/>
  <c r="A496" i="205"/>
  <c r="A495" i="205"/>
  <c r="A494" i="205"/>
  <c r="A493" i="205"/>
  <c r="A492" i="205"/>
  <c r="A491" i="205"/>
  <c r="A490" i="205"/>
  <c r="N489" i="205"/>
  <c r="A489" i="205"/>
  <c r="N488" i="205"/>
  <c r="A488" i="205"/>
  <c r="P487" i="205"/>
  <c r="O487" i="205"/>
  <c r="A487" i="205"/>
  <c r="N486" i="205"/>
  <c r="N485" i="205"/>
  <c r="N483" i="205"/>
  <c r="A483" i="205"/>
  <c r="N482" i="205"/>
  <c r="A482" i="205"/>
  <c r="N481" i="205"/>
  <c r="A481" i="205"/>
  <c r="N480" i="205"/>
  <c r="A480" i="205"/>
  <c r="N479" i="205"/>
  <c r="A479" i="205"/>
  <c r="P478" i="205"/>
  <c r="A478" i="205"/>
  <c r="N477" i="205"/>
  <c r="A477" i="205"/>
  <c r="N476" i="205"/>
  <c r="A476" i="205"/>
  <c r="N475" i="205"/>
  <c r="A475" i="205"/>
  <c r="N474" i="205"/>
  <c r="A474" i="205"/>
  <c r="N473" i="205"/>
  <c r="A473" i="205"/>
  <c r="N472" i="205"/>
  <c r="A472" i="205"/>
  <c r="N471" i="205"/>
  <c r="A471" i="205"/>
  <c r="N470" i="205"/>
  <c r="A470" i="205"/>
  <c r="P469" i="205"/>
  <c r="O469" i="205"/>
  <c r="A469" i="205"/>
  <c r="N468" i="205"/>
  <c r="A468" i="205"/>
  <c r="N467" i="205"/>
  <c r="A467" i="205"/>
  <c r="N466" i="205"/>
  <c r="A466" i="205"/>
  <c r="N465" i="205"/>
  <c r="A465" i="205"/>
  <c r="N464" i="205"/>
  <c r="A464" i="205"/>
  <c r="P463" i="205"/>
  <c r="O463" i="205"/>
  <c r="A463" i="205"/>
  <c r="N462" i="205"/>
  <c r="A462" i="205"/>
  <c r="N461" i="205"/>
  <c r="A461" i="205"/>
  <c r="N460" i="205"/>
  <c r="A460" i="205"/>
  <c r="P459" i="205"/>
  <c r="O459" i="205"/>
  <c r="A459" i="205"/>
  <c r="A458" i="205"/>
  <c r="A457" i="205"/>
  <c r="A456" i="205"/>
  <c r="A455" i="205"/>
  <c r="N101" i="205"/>
  <c r="A101" i="205"/>
  <c r="P100" i="205"/>
  <c r="O100" i="205"/>
  <c r="A100" i="205"/>
  <c r="N452" i="205"/>
  <c r="A452" i="205"/>
  <c r="P451" i="205"/>
  <c r="O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N444" i="205"/>
  <c r="A444" i="205"/>
  <c r="N443" i="205"/>
  <c r="A443" i="205"/>
  <c r="P442" i="205"/>
  <c r="O442" i="205"/>
  <c r="A442" i="205"/>
  <c r="A441" i="205"/>
  <c r="A440" i="205"/>
  <c r="A439" i="205"/>
  <c r="A438" i="205"/>
  <c r="N431" i="205"/>
  <c r="N430" i="205" s="1"/>
  <c r="P430" i="205"/>
  <c r="O430" i="205"/>
  <c r="P428" i="205"/>
  <c r="O428" i="205"/>
  <c r="N427" i="205"/>
  <c r="A427" i="205"/>
  <c r="P426" i="205"/>
  <c r="P424" i="205" s="1"/>
  <c r="O426" i="205"/>
  <c r="O424" i="205" s="1"/>
  <c r="A426" i="205"/>
  <c r="N315" i="205"/>
  <c r="A315" i="205"/>
  <c r="N314" i="205"/>
  <c r="A314" i="205"/>
  <c r="A313" i="205"/>
  <c r="A425" i="205"/>
  <c r="A424" i="205"/>
  <c r="A423" i="205"/>
  <c r="A422" i="205"/>
  <c r="A421" i="205"/>
  <c r="P416" i="205"/>
  <c r="O416" i="205"/>
  <c r="N415" i="205"/>
  <c r="A415" i="205"/>
  <c r="N414" i="205"/>
  <c r="A414" i="205"/>
  <c r="N413" i="205"/>
  <c r="A413" i="205"/>
  <c r="P412" i="205"/>
  <c r="O412" i="205"/>
  <c r="A412" i="205"/>
  <c r="N408" i="205"/>
  <c r="A408" i="205"/>
  <c r="A407" i="205"/>
  <c r="N411" i="205"/>
  <c r="A411" i="205"/>
  <c r="P410" i="205"/>
  <c r="O410" i="205"/>
  <c r="A410" i="205"/>
  <c r="N406" i="205"/>
  <c r="A406" i="205"/>
  <c r="P405" i="205"/>
  <c r="O405" i="205"/>
  <c r="A405" i="205"/>
  <c r="N404" i="205"/>
  <c r="A404" i="205"/>
  <c r="P403" i="205"/>
  <c r="O403" i="205"/>
  <c r="A403" i="205"/>
  <c r="N402" i="205"/>
  <c r="A402" i="205"/>
  <c r="N401" i="205"/>
  <c r="A401" i="205"/>
  <c r="N400" i="205"/>
  <c r="A400" i="205"/>
  <c r="N399" i="205"/>
  <c r="A399" i="205"/>
  <c r="N398" i="205"/>
  <c r="A398" i="205"/>
  <c r="N397" i="205"/>
  <c r="A397" i="205"/>
  <c r="N396" i="205"/>
  <c r="A396" i="205"/>
  <c r="P395" i="205"/>
  <c r="O395" i="205"/>
  <c r="A395" i="205"/>
  <c r="A394" i="205"/>
  <c r="A393" i="205"/>
  <c r="A392" i="205"/>
  <c r="A391" i="205"/>
  <c r="A387" i="205"/>
  <c r="A386" i="205"/>
  <c r="A385" i="205"/>
  <c r="A384" i="205"/>
  <c r="N383" i="205"/>
  <c r="A383" i="205"/>
  <c r="N380" i="205"/>
  <c r="P379" i="205"/>
  <c r="P377" i="205" s="1"/>
  <c r="P375" i="205" s="1"/>
  <c r="O377" i="205"/>
  <c r="O375" i="205" s="1"/>
  <c r="A379" i="205"/>
  <c r="A378" i="205"/>
  <c r="A377" i="205"/>
  <c r="A376" i="205"/>
  <c r="A375" i="205"/>
  <c r="N374" i="205"/>
  <c r="A374" i="205"/>
  <c r="P373" i="205"/>
  <c r="O373" i="205"/>
  <c r="A373" i="205"/>
  <c r="N372" i="205"/>
  <c r="A372" i="205"/>
  <c r="N371" i="205"/>
  <c r="A371" i="205"/>
  <c r="N370" i="205"/>
  <c r="A370" i="205"/>
  <c r="N369" i="205"/>
  <c r="A369" i="205"/>
  <c r="N368" i="205"/>
  <c r="A368" i="205"/>
  <c r="N367" i="205"/>
  <c r="A367" i="205"/>
  <c r="N366" i="205"/>
  <c r="N365" i="205"/>
  <c r="A365" i="205"/>
  <c r="N364" i="205"/>
  <c r="A364" i="205"/>
  <c r="N363" i="205"/>
  <c r="A363" i="205"/>
  <c r="N362" i="205"/>
  <c r="A362" i="205"/>
  <c r="N361" i="205"/>
  <c r="A361" i="205"/>
  <c r="N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A353" i="205"/>
  <c r="N352" i="205"/>
  <c r="A352" i="205"/>
  <c r="N351" i="205"/>
  <c r="A351" i="205"/>
  <c r="P350" i="205"/>
  <c r="O350" i="205"/>
  <c r="A350" i="205"/>
  <c r="N349" i="205"/>
  <c r="A349" i="205"/>
  <c r="P348" i="205"/>
  <c r="O348" i="205"/>
  <c r="A348" i="205"/>
  <c r="N347" i="205"/>
  <c r="A347" i="205"/>
  <c r="N346" i="205"/>
  <c r="A346" i="205"/>
  <c r="N345" i="205"/>
  <c r="A345" i="205"/>
  <c r="N344" i="205"/>
  <c r="N343" i="205"/>
  <c r="A343" i="205"/>
  <c r="N342" i="205"/>
  <c r="A342" i="205"/>
  <c r="N341" i="205"/>
  <c r="A341" i="205"/>
  <c r="N339" i="205"/>
  <c r="A339" i="205"/>
  <c r="P338" i="205"/>
  <c r="A338" i="205"/>
  <c r="A337" i="205"/>
  <c r="A336" i="205"/>
  <c r="A335" i="205"/>
  <c r="A334" i="205"/>
  <c r="A333" i="205"/>
  <c r="A332" i="205"/>
  <c r="A327" i="205"/>
  <c r="N326" i="205"/>
  <c r="A326" i="205"/>
  <c r="P324" i="205"/>
  <c r="N324" i="205" s="1"/>
  <c r="A324" i="205"/>
  <c r="N323" i="205"/>
  <c r="A323" i="205"/>
  <c r="N322" i="205"/>
  <c r="A322" i="205"/>
  <c r="N321" i="205"/>
  <c r="A321" i="205"/>
  <c r="P320" i="205"/>
  <c r="O320" i="205"/>
  <c r="A320" i="205"/>
  <c r="N319" i="205"/>
  <c r="A319" i="205"/>
  <c r="N318" i="205"/>
  <c r="A318" i="205"/>
  <c r="N317" i="205"/>
  <c r="A317" i="205"/>
  <c r="P316" i="205"/>
  <c r="O316" i="205"/>
  <c r="A316" i="205"/>
  <c r="N312" i="205"/>
  <c r="A312" i="205"/>
  <c r="N309" i="205"/>
  <c r="A309" i="205"/>
  <c r="P308" i="205"/>
  <c r="O308" i="205"/>
  <c r="A308" i="205"/>
  <c r="N307" i="205"/>
  <c r="N306" i="205"/>
  <c r="N305" i="205"/>
  <c r="P304" i="205"/>
  <c r="O304" i="205"/>
  <c r="N303" i="205"/>
  <c r="N302" i="205"/>
  <c r="N301" i="205"/>
  <c r="N300" i="205"/>
  <c r="N299" i="205"/>
  <c r="P298" i="205"/>
  <c r="O298" i="205"/>
  <c r="N297" i="205"/>
  <c r="P296" i="205"/>
  <c r="O296" i="205"/>
  <c r="N294" i="205"/>
  <c r="N293" i="205"/>
  <c r="N291" i="205"/>
  <c r="N290" i="205"/>
  <c r="P289" i="205"/>
  <c r="O289" i="205"/>
  <c r="N284" i="205"/>
  <c r="N283" i="205"/>
  <c r="N282" i="205"/>
  <c r="N281" i="205"/>
  <c r="N280" i="205"/>
  <c r="A280" i="205"/>
  <c r="N279" i="205"/>
  <c r="A279" i="205"/>
  <c r="N278" i="205"/>
  <c r="A278" i="205"/>
  <c r="P277" i="205"/>
  <c r="P275" i="205" s="1"/>
  <c r="P273" i="205" s="1"/>
  <c r="O277" i="205"/>
  <c r="O275" i="205" s="1"/>
  <c r="O273" i="205" s="1"/>
  <c r="A277" i="205"/>
  <c r="A276" i="205"/>
  <c r="A275" i="205"/>
  <c r="A274" i="205"/>
  <c r="A273" i="205"/>
  <c r="N272" i="205"/>
  <c r="A272" i="205"/>
  <c r="P271" i="205"/>
  <c r="O271" i="205"/>
  <c r="A271" i="205"/>
  <c r="N270" i="205"/>
  <c r="A270" i="205"/>
  <c r="N269" i="205"/>
  <c r="A269" i="205"/>
  <c r="P268" i="205"/>
  <c r="O268" i="205"/>
  <c r="A268" i="205"/>
  <c r="N267" i="205"/>
  <c r="A267" i="205"/>
  <c r="P266" i="205"/>
  <c r="O266" i="205"/>
  <c r="A266" i="205"/>
  <c r="N265" i="205"/>
  <c r="P264" i="205"/>
  <c r="O264" i="205"/>
  <c r="N263" i="205"/>
  <c r="N262" i="205"/>
  <c r="P261" i="205"/>
  <c r="O261" i="205"/>
  <c r="A259" i="205"/>
  <c r="N211" i="205"/>
  <c r="N210" i="205"/>
  <c r="N208" i="205"/>
  <c r="N254" i="205"/>
  <c r="A254" i="205"/>
  <c r="P253" i="205"/>
  <c r="O253" i="205"/>
  <c r="A253" i="205"/>
  <c r="N252" i="205"/>
  <c r="A252" i="205"/>
  <c r="A250" i="205"/>
  <c r="N249" i="205"/>
  <c r="A249" i="205"/>
  <c r="N248" i="205"/>
  <c r="A248" i="205"/>
  <c r="N247" i="205"/>
  <c r="A247" i="205"/>
  <c r="N246" i="205"/>
  <c r="A246" i="205"/>
  <c r="N245" i="205"/>
  <c r="A245" i="205"/>
  <c r="N244" i="205"/>
  <c r="A244" i="205"/>
  <c r="A243" i="205"/>
  <c r="N242" i="205"/>
  <c r="A242" i="205"/>
  <c r="N241" i="205"/>
  <c r="A241" i="205"/>
  <c r="N240" i="205"/>
  <c r="A240" i="205"/>
  <c r="P239" i="205"/>
  <c r="O239" i="205"/>
  <c r="A239" i="205"/>
  <c r="N238" i="205"/>
  <c r="A238" i="205"/>
  <c r="N237" i="205"/>
  <c r="A237" i="205"/>
  <c r="P236" i="205"/>
  <c r="O236" i="205"/>
  <c r="A236" i="205"/>
  <c r="N235" i="205"/>
  <c r="A235" i="205"/>
  <c r="N233" i="205"/>
  <c r="A233" i="205"/>
  <c r="A232" i="205"/>
  <c r="N231" i="205"/>
  <c r="A231" i="205"/>
  <c r="N230" i="205"/>
  <c r="A230" i="205"/>
  <c r="N229" i="205"/>
  <c r="A229" i="205"/>
  <c r="N228" i="205"/>
  <c r="A228" i="205"/>
  <c r="P225" i="205"/>
  <c r="O225" i="205"/>
  <c r="A225" i="205"/>
  <c r="N223" i="205"/>
  <c r="A223" i="205"/>
  <c r="N222" i="205"/>
  <c r="A222" i="205"/>
  <c r="N221" i="205"/>
  <c r="A221" i="205"/>
  <c r="N220" i="205"/>
  <c r="A220" i="205"/>
  <c r="A219" i="205"/>
  <c r="N218" i="205"/>
  <c r="A218" i="205"/>
  <c r="P217" i="205"/>
  <c r="O217" i="205"/>
  <c r="A217" i="205"/>
  <c r="N216" i="205"/>
  <c r="N215" i="205"/>
  <c r="A215" i="205"/>
  <c r="N213" i="205"/>
  <c r="A213" i="205"/>
  <c r="A212" i="205"/>
  <c r="N204" i="205"/>
  <c r="A204" i="205"/>
  <c r="N203" i="205"/>
  <c r="A203" i="205"/>
  <c r="N202" i="205"/>
  <c r="A202" i="205"/>
  <c r="A201" i="205"/>
  <c r="N200" i="205"/>
  <c r="A200" i="205"/>
  <c r="N199" i="205"/>
  <c r="A199" i="205"/>
  <c r="N198" i="205"/>
  <c r="A198" i="205"/>
  <c r="P197" i="205"/>
  <c r="O197" i="205"/>
  <c r="A197" i="205"/>
  <c r="N196" i="205"/>
  <c r="A196" i="205"/>
  <c r="N195" i="205"/>
  <c r="A195" i="205"/>
  <c r="N194" i="205"/>
  <c r="A194" i="205"/>
  <c r="P193" i="205"/>
  <c r="O193" i="205"/>
  <c r="A193" i="205"/>
  <c r="N192" i="205"/>
  <c r="A192" i="205"/>
  <c r="P191" i="205"/>
  <c r="O191" i="205"/>
  <c r="A191" i="205"/>
  <c r="N190" i="205"/>
  <c r="A190" i="205"/>
  <c r="N189" i="205"/>
  <c r="A189" i="205"/>
  <c r="P188" i="205"/>
  <c r="O188" i="205"/>
  <c r="A188" i="205"/>
  <c r="A187" i="205"/>
  <c r="A186" i="205"/>
  <c r="A185" i="205"/>
  <c r="A184" i="205"/>
  <c r="N169" i="205"/>
  <c r="A169" i="205"/>
  <c r="P168" i="205"/>
  <c r="O168" i="205"/>
  <c r="A168" i="205"/>
  <c r="N167" i="205"/>
  <c r="A167" i="205"/>
  <c r="P166" i="205"/>
  <c r="O166" i="205"/>
  <c r="A166" i="205"/>
  <c r="N165" i="205"/>
  <c r="A165" i="205"/>
  <c r="P164" i="205"/>
  <c r="O164" i="205"/>
  <c r="A164" i="205"/>
  <c r="N163" i="205"/>
  <c r="A163" i="205"/>
  <c r="N162" i="205"/>
  <c r="A162" i="205"/>
  <c r="P161" i="205"/>
  <c r="O161" i="205"/>
  <c r="A161" i="205"/>
  <c r="N160" i="205"/>
  <c r="N159" i="205"/>
  <c r="A159" i="205"/>
  <c r="P158" i="205"/>
  <c r="O158" i="205"/>
  <c r="N183" i="205"/>
  <c r="A183" i="205"/>
  <c r="N182" i="205"/>
  <c r="A182" i="205"/>
  <c r="P181" i="205"/>
  <c r="P179" i="205" s="1"/>
  <c r="O181" i="205"/>
  <c r="A181" i="205"/>
  <c r="A180" i="205"/>
  <c r="A179" i="205"/>
  <c r="A174" i="205"/>
  <c r="A173" i="205"/>
  <c r="N157" i="205"/>
  <c r="A157" i="205"/>
  <c r="P156" i="205"/>
  <c r="O156" i="205"/>
  <c r="A156" i="205"/>
  <c r="N155" i="205"/>
  <c r="A155" i="205"/>
  <c r="P154" i="205"/>
  <c r="O154" i="205"/>
  <c r="A154" i="205"/>
  <c r="A153" i="205"/>
  <c r="A152" i="205"/>
  <c r="A151" i="205"/>
  <c r="A149" i="205"/>
  <c r="A148" i="205"/>
  <c r="N147" i="205"/>
  <c r="A147" i="205"/>
  <c r="N146" i="205"/>
  <c r="A146" i="205"/>
  <c r="P145" i="205"/>
  <c r="O145" i="205"/>
  <c r="A145" i="205"/>
  <c r="N144" i="205"/>
  <c r="A144" i="205"/>
  <c r="N143" i="205"/>
  <c r="A143" i="205"/>
  <c r="N142" i="205"/>
  <c r="A142" i="205"/>
  <c r="N141" i="205"/>
  <c r="A141" i="205"/>
  <c r="N140" i="205"/>
  <c r="A140" i="205"/>
  <c r="P139" i="205"/>
  <c r="O139" i="205"/>
  <c r="A139" i="205"/>
  <c r="A138" i="205"/>
  <c r="A137" i="205"/>
  <c r="A136" i="205"/>
  <c r="A135" i="205"/>
  <c r="N134" i="205"/>
  <c r="A134" i="205"/>
  <c r="N133" i="205"/>
  <c r="A133" i="205"/>
  <c r="N132" i="205"/>
  <c r="A132" i="205"/>
  <c r="N131" i="205"/>
  <c r="A131" i="205"/>
  <c r="N130" i="205"/>
  <c r="A130" i="205"/>
  <c r="N129" i="205"/>
  <c r="A129" i="205"/>
  <c r="N128" i="205"/>
  <c r="A128" i="205"/>
  <c r="N127" i="205"/>
  <c r="A127" i="205"/>
  <c r="N126" i="205"/>
  <c r="A126" i="205"/>
  <c r="N125" i="205"/>
  <c r="A125" i="205"/>
  <c r="N123" i="205"/>
  <c r="A123" i="205"/>
  <c r="P122" i="205"/>
  <c r="A122" i="205"/>
  <c r="A121" i="205"/>
  <c r="A120" i="205"/>
  <c r="A119" i="205"/>
  <c r="A118" i="205"/>
  <c r="A117" i="205"/>
  <c r="A116" i="205"/>
  <c r="N115" i="205"/>
  <c r="A115" i="205"/>
  <c r="N114" i="205"/>
  <c r="A114" i="205"/>
  <c r="P113" i="205"/>
  <c r="O113" i="205"/>
  <c r="A113" i="205"/>
  <c r="N112" i="205"/>
  <c r="A112" i="205"/>
  <c r="N111" i="205"/>
  <c r="A111" i="205"/>
  <c r="P110" i="205"/>
  <c r="O110" i="205"/>
  <c r="A110" i="205"/>
  <c r="A109" i="205"/>
  <c r="A108" i="205"/>
  <c r="A107" i="205"/>
  <c r="A106" i="205"/>
  <c r="N105" i="205"/>
  <c r="A105" i="205"/>
  <c r="P104" i="205"/>
  <c r="O104" i="205"/>
  <c r="A104" i="205"/>
  <c r="N103" i="205"/>
  <c r="A103" i="205"/>
  <c r="P102" i="205"/>
  <c r="O102" i="205"/>
  <c r="A102" i="205"/>
  <c r="N99" i="205"/>
  <c r="A99" i="205"/>
  <c r="P98" i="205"/>
  <c r="P87" i="205" s="1"/>
  <c r="P85" i="205" s="1"/>
  <c r="O98" i="205"/>
  <c r="O87" i="205" s="1"/>
  <c r="O85" i="205" s="1"/>
  <c r="A98" i="205"/>
  <c r="A97" i="205"/>
  <c r="N96" i="205"/>
  <c r="P95" i="205"/>
  <c r="O95" i="205"/>
  <c r="A95" i="205"/>
  <c r="A94" i="205"/>
  <c r="A93" i="205"/>
  <c r="A92" i="205"/>
  <c r="A91" i="205"/>
  <c r="N84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P71" i="205"/>
  <c r="P69" i="205" s="1"/>
  <c r="P67" i="205" s="1"/>
  <c r="O71" i="205"/>
  <c r="A71" i="205"/>
  <c r="A70" i="205"/>
  <c r="A69" i="205"/>
  <c r="A68" i="205"/>
  <c r="A67" i="205"/>
  <c r="N64" i="205"/>
  <c r="N62" i="205" s="1"/>
  <c r="A64" i="205"/>
  <c r="P63" i="205"/>
  <c r="O63" i="205"/>
  <c r="O61" i="205" s="1"/>
  <c r="A63" i="205"/>
  <c r="A62" i="205"/>
  <c r="A61" i="205"/>
  <c r="N60" i="205"/>
  <c r="N59" i="205"/>
  <c r="A59" i="205"/>
  <c r="N58" i="205"/>
  <c r="A58" i="205"/>
  <c r="N57" i="205"/>
  <c r="A57" i="205"/>
  <c r="P56" i="205"/>
  <c r="O56" i="205"/>
  <c r="A56" i="205"/>
  <c r="N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A47" i="205"/>
  <c r="N46" i="205"/>
  <c r="A46" i="205"/>
  <c r="N45" i="205"/>
  <c r="N44" i="205"/>
  <c r="A44" i="205"/>
  <c r="N43" i="205"/>
  <c r="A43" i="205"/>
  <c r="N42" i="205"/>
  <c r="A42" i="205"/>
  <c r="N41" i="205"/>
  <c r="A41" i="205"/>
  <c r="N40" i="205"/>
  <c r="A40" i="205"/>
  <c r="N39" i="205"/>
  <c r="A39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A20" i="205"/>
  <c r="A19" i="205"/>
  <c r="A18" i="205"/>
  <c r="A17" i="205"/>
  <c r="A16" i="205"/>
  <c r="A15" i="205"/>
  <c r="A14" i="205"/>
  <c r="A13" i="205"/>
  <c r="P776" i="206"/>
  <c r="P774" i="206" s="1"/>
  <c r="N773" i="206"/>
  <c r="P772" i="206"/>
  <c r="O772" i="206"/>
  <c r="N771" i="206"/>
  <c r="P770" i="206"/>
  <c r="O770" i="206"/>
  <c r="N765" i="206"/>
  <c r="N764" i="206" s="1"/>
  <c r="P764" i="206"/>
  <c r="O764" i="206"/>
  <c r="N759" i="206"/>
  <c r="N758" i="206" s="1"/>
  <c r="N757" i="206"/>
  <c r="N756" i="206"/>
  <c r="N755" i="206"/>
  <c r="N753" i="206"/>
  <c r="N752" i="206"/>
  <c r="N751" i="206"/>
  <c r="P750" i="206"/>
  <c r="O750" i="206"/>
  <c r="N749" i="206"/>
  <c r="N748" i="206"/>
  <c r="N747" i="206"/>
  <c r="P746" i="206"/>
  <c r="O746" i="206"/>
  <c r="N744" i="206"/>
  <c r="N741" i="206"/>
  <c r="N740" i="206"/>
  <c r="P739" i="206"/>
  <c r="O739" i="206"/>
  <c r="N738" i="206"/>
  <c r="N736" i="206"/>
  <c r="N735" i="206"/>
  <c r="N734" i="206"/>
  <c r="P733" i="206"/>
  <c r="N732" i="206"/>
  <c r="P731" i="206"/>
  <c r="O731" i="206"/>
  <c r="N730" i="206"/>
  <c r="N728" i="206"/>
  <c r="N727" i="206"/>
  <c r="N726" i="206"/>
  <c r="P725" i="206"/>
  <c r="N724" i="206"/>
  <c r="N723" i="206"/>
  <c r="N722" i="206"/>
  <c r="N721" i="206"/>
  <c r="N720" i="206"/>
  <c r="N719" i="206"/>
  <c r="N718" i="206"/>
  <c r="P717" i="206"/>
  <c r="O717" i="206"/>
  <c r="N712" i="206"/>
  <c r="N711" i="206"/>
  <c r="P710" i="206"/>
  <c r="O710" i="206"/>
  <c r="N709" i="206"/>
  <c r="N708" i="206"/>
  <c r="P707" i="206"/>
  <c r="O707" i="206"/>
  <c r="N706" i="206"/>
  <c r="N705" i="206"/>
  <c r="P704" i="206"/>
  <c r="O704" i="206"/>
  <c r="N703" i="206"/>
  <c r="N698" i="206"/>
  <c r="N697" i="206"/>
  <c r="P696" i="206"/>
  <c r="O696" i="206"/>
  <c r="N691" i="206"/>
  <c r="P690" i="206"/>
  <c r="O690" i="206"/>
  <c r="O688" i="206" s="1"/>
  <c r="O686" i="206" s="1"/>
  <c r="N679" i="206"/>
  <c r="P678" i="206"/>
  <c r="O678" i="206"/>
  <c r="N677" i="206"/>
  <c r="N676" i="206"/>
  <c r="P675" i="206"/>
  <c r="O675" i="206"/>
  <c r="N674" i="206"/>
  <c r="P673" i="206"/>
  <c r="O673" i="206"/>
  <c r="N672" i="206"/>
  <c r="P671" i="206"/>
  <c r="O671" i="206"/>
  <c r="N670" i="206"/>
  <c r="P669" i="206"/>
  <c r="O669" i="206"/>
  <c r="N668" i="206"/>
  <c r="N667" i="206"/>
  <c r="N666" i="206"/>
  <c r="N665" i="206"/>
  <c r="P664" i="206"/>
  <c r="O664" i="206"/>
  <c r="N658" i="206"/>
  <c r="N657" i="206" s="1"/>
  <c r="N656" i="206"/>
  <c r="N655" i="206"/>
  <c r="N654" i="206"/>
  <c r="N653" i="206"/>
  <c r="P652" i="206"/>
  <c r="O652" i="206"/>
  <c r="N651" i="206"/>
  <c r="P650" i="206"/>
  <c r="O650" i="206"/>
  <c r="N649" i="206"/>
  <c r="N648" i="206"/>
  <c r="P647" i="206"/>
  <c r="O647" i="206"/>
  <c r="N646" i="206"/>
  <c r="N645" i="206"/>
  <c r="P644" i="206"/>
  <c r="O644" i="206"/>
  <c r="N643" i="206"/>
  <c r="N642" i="206"/>
  <c r="N641" i="206"/>
  <c r="N640" i="206"/>
  <c r="P639" i="206"/>
  <c r="O639" i="206"/>
  <c r="N634" i="206"/>
  <c r="N633" i="206"/>
  <c r="P632" i="206"/>
  <c r="P630" i="206" s="1"/>
  <c r="O632" i="206"/>
  <c r="N627" i="206"/>
  <c r="P626" i="206"/>
  <c r="O626" i="206"/>
  <c r="A626" i="206"/>
  <c r="N623" i="206"/>
  <c r="A622" i="206"/>
  <c r="A621" i="206"/>
  <c r="A620" i="206"/>
  <c r="A619" i="206"/>
  <c r="A618" i="206"/>
  <c r="N617" i="206"/>
  <c r="A617" i="206"/>
  <c r="N616" i="206"/>
  <c r="A616" i="206"/>
  <c r="P615" i="206"/>
  <c r="P613" i="206" s="1"/>
  <c r="O615" i="206"/>
  <c r="O613" i="206" s="1"/>
  <c r="A615" i="206"/>
  <c r="A614" i="206"/>
  <c r="A613" i="206"/>
  <c r="N612" i="206"/>
  <c r="N611" i="206" s="1"/>
  <c r="P611" i="206"/>
  <c r="O611" i="206"/>
  <c r="N610" i="206"/>
  <c r="P609" i="206"/>
  <c r="O609" i="206"/>
  <c r="N608" i="206"/>
  <c r="P607" i="206"/>
  <c r="O607" i="206"/>
  <c r="N606" i="206"/>
  <c r="P605" i="206"/>
  <c r="O605" i="206"/>
  <c r="N604" i="206"/>
  <c r="A604" i="206"/>
  <c r="N602" i="206"/>
  <c r="A602" i="206"/>
  <c r="P601" i="206"/>
  <c r="O601" i="206"/>
  <c r="A601" i="206"/>
  <c r="N600" i="206"/>
  <c r="A600" i="206"/>
  <c r="N598" i="206"/>
  <c r="A598" i="206"/>
  <c r="P597" i="206"/>
  <c r="O597" i="206"/>
  <c r="A597" i="206"/>
  <c r="N596" i="206"/>
  <c r="A596" i="206"/>
  <c r="N595" i="206"/>
  <c r="A595" i="206"/>
  <c r="N594" i="206"/>
  <c r="A594" i="206"/>
  <c r="N593" i="206"/>
  <c r="A593" i="206"/>
  <c r="P592" i="206"/>
  <c r="O592" i="206"/>
  <c r="A592" i="206"/>
  <c r="A591" i="206"/>
  <c r="A590" i="206"/>
  <c r="A589" i="206"/>
  <c r="A588" i="206"/>
  <c r="A587" i="206"/>
  <c r="A586" i="206"/>
  <c r="N66" i="206"/>
  <c r="N65" i="206" s="1"/>
  <c r="A66" i="206"/>
  <c r="P65" i="206"/>
  <c r="A65" i="206"/>
  <c r="N584" i="206"/>
  <c r="N583" i="206" s="1"/>
  <c r="A584" i="206"/>
  <c r="A583" i="206"/>
  <c r="A582" i="206"/>
  <c r="P581" i="206"/>
  <c r="P579" i="206" s="1"/>
  <c r="A581" i="206"/>
  <c r="A580" i="206"/>
  <c r="A579" i="206"/>
  <c r="N577" i="206"/>
  <c r="A577" i="206"/>
  <c r="N576" i="206"/>
  <c r="A576" i="206"/>
  <c r="N575" i="206"/>
  <c r="A575" i="206"/>
  <c r="P572" i="206"/>
  <c r="O572" i="206"/>
  <c r="A574" i="206"/>
  <c r="A573" i="206"/>
  <c r="A572" i="206"/>
  <c r="N571" i="206"/>
  <c r="A571" i="206"/>
  <c r="N570" i="206"/>
  <c r="A570" i="206"/>
  <c r="P569" i="206"/>
  <c r="O569" i="206"/>
  <c r="A569" i="206"/>
  <c r="N568" i="206"/>
  <c r="A568" i="206"/>
  <c r="P567" i="206"/>
  <c r="O567" i="206"/>
  <c r="A567" i="206"/>
  <c r="N566" i="206"/>
  <c r="A566" i="206"/>
  <c r="P565" i="206"/>
  <c r="O565" i="206"/>
  <c r="A565" i="206"/>
  <c r="A564" i="206"/>
  <c r="A563" i="206"/>
  <c r="A560" i="206"/>
  <c r="N559" i="206"/>
  <c r="A559" i="206"/>
  <c r="P558" i="206"/>
  <c r="O558" i="206"/>
  <c r="A558" i="206"/>
  <c r="N557" i="206"/>
  <c r="A557" i="206"/>
  <c r="N555" i="206"/>
  <c r="A555" i="206"/>
  <c r="N554" i="206"/>
  <c r="A554" i="206"/>
  <c r="A553" i="206"/>
  <c r="A552" i="206"/>
  <c r="A551" i="206"/>
  <c r="A549" i="206"/>
  <c r="A548" i="206"/>
  <c r="A547" i="206"/>
  <c r="N546" i="206"/>
  <c r="A546" i="206"/>
  <c r="P545" i="206"/>
  <c r="P543" i="206" s="1"/>
  <c r="O545" i="206"/>
  <c r="O543" i="206" s="1"/>
  <c r="N542" i="206"/>
  <c r="A542" i="206"/>
  <c r="N541" i="206"/>
  <c r="A541" i="206"/>
  <c r="P540" i="206"/>
  <c r="P538" i="206" s="1"/>
  <c r="O540" i="206"/>
  <c r="O538" i="206" s="1"/>
  <c r="A540" i="206"/>
  <c r="A539" i="206"/>
  <c r="A538" i="206"/>
  <c r="N537" i="206"/>
  <c r="A537" i="206"/>
  <c r="P536" i="206"/>
  <c r="O536" i="206"/>
  <c r="A536" i="206"/>
  <c r="N535" i="206"/>
  <c r="A535" i="206"/>
  <c r="P534" i="206"/>
  <c r="O534" i="206"/>
  <c r="A534" i="206"/>
  <c r="A533" i="206"/>
  <c r="A532" i="206"/>
  <c r="A531" i="206"/>
  <c r="A530" i="206"/>
  <c r="P528" i="206"/>
  <c r="O528" i="206"/>
  <c r="A528" i="206"/>
  <c r="N527" i="206"/>
  <c r="A527" i="206"/>
  <c r="N526" i="206"/>
  <c r="A526" i="206"/>
  <c r="N525" i="206"/>
  <c r="A525" i="206"/>
  <c r="P524" i="206"/>
  <c r="O524" i="206"/>
  <c r="A524" i="206"/>
  <c r="N523" i="206"/>
  <c r="A523" i="206"/>
  <c r="N522" i="206"/>
  <c r="A522" i="206"/>
  <c r="N521" i="206"/>
  <c r="A521" i="206"/>
  <c r="N520" i="206"/>
  <c r="A520" i="206"/>
  <c r="N519" i="206"/>
  <c r="A519" i="206"/>
  <c r="N518" i="206"/>
  <c r="A518" i="206"/>
  <c r="N517" i="206"/>
  <c r="A517" i="206"/>
  <c r="N516" i="206"/>
  <c r="A516" i="206"/>
  <c r="N515" i="206"/>
  <c r="A515" i="206"/>
  <c r="P514" i="206"/>
  <c r="O514" i="206"/>
  <c r="A514" i="206"/>
  <c r="N511" i="206"/>
  <c r="A511" i="206"/>
  <c r="N510" i="206"/>
  <c r="A510" i="206"/>
  <c r="A509" i="206"/>
  <c r="A508" i="206"/>
  <c r="A507" i="206"/>
  <c r="A506" i="206"/>
  <c r="A505" i="206"/>
  <c r="A504" i="206"/>
  <c r="A503" i="206"/>
  <c r="N500" i="206"/>
  <c r="A500" i="206"/>
  <c r="P499" i="206"/>
  <c r="O499" i="206"/>
  <c r="O494" i="206" s="1"/>
  <c r="A499" i="206"/>
  <c r="N498" i="206"/>
  <c r="A498" i="206"/>
  <c r="N497" i="206"/>
  <c r="A497" i="206"/>
  <c r="A496" i="206"/>
  <c r="A495" i="206"/>
  <c r="A494" i="206"/>
  <c r="A493" i="206"/>
  <c r="A492" i="206"/>
  <c r="A491" i="206"/>
  <c r="A490" i="206"/>
  <c r="N489" i="206"/>
  <c r="A489" i="206"/>
  <c r="N488" i="206"/>
  <c r="A488" i="206"/>
  <c r="P487" i="206"/>
  <c r="O487" i="206"/>
  <c r="A487" i="206"/>
  <c r="N486" i="206"/>
  <c r="N485" i="206"/>
  <c r="N483" i="206"/>
  <c r="A483" i="206"/>
  <c r="N482" i="206"/>
  <c r="A482" i="206"/>
  <c r="N481" i="206"/>
  <c r="A481" i="206"/>
  <c r="N480" i="206"/>
  <c r="A480" i="206"/>
  <c r="N479" i="206"/>
  <c r="A479" i="206"/>
  <c r="P478" i="206"/>
  <c r="A478" i="206"/>
  <c r="N477" i="206"/>
  <c r="A477" i="206"/>
  <c r="N476" i="206"/>
  <c r="A476" i="206"/>
  <c r="N475" i="206"/>
  <c r="A475" i="206"/>
  <c r="N474" i="206"/>
  <c r="A474" i="206"/>
  <c r="N473" i="206"/>
  <c r="A473" i="206"/>
  <c r="N472" i="206"/>
  <c r="A472" i="206"/>
  <c r="N471" i="206"/>
  <c r="A471" i="206"/>
  <c r="N470" i="206"/>
  <c r="A470" i="206"/>
  <c r="P469" i="206"/>
  <c r="O469" i="206"/>
  <c r="A469" i="206"/>
  <c r="N468" i="206"/>
  <c r="A468" i="206"/>
  <c r="N467" i="206"/>
  <c r="A467" i="206"/>
  <c r="N466" i="206"/>
  <c r="A466" i="206"/>
  <c r="N465" i="206"/>
  <c r="A465" i="206"/>
  <c r="N464" i="206"/>
  <c r="A464" i="206"/>
  <c r="P463" i="206"/>
  <c r="O463" i="206"/>
  <c r="A463" i="206"/>
  <c r="N462" i="206"/>
  <c r="A462" i="206"/>
  <c r="N461" i="206"/>
  <c r="A461" i="206"/>
  <c r="N460" i="206"/>
  <c r="A460" i="206"/>
  <c r="P459" i="206"/>
  <c r="O459" i="206"/>
  <c r="A459" i="206"/>
  <c r="A458" i="206"/>
  <c r="A457" i="206"/>
  <c r="A456" i="206"/>
  <c r="A455" i="206"/>
  <c r="N101" i="206"/>
  <c r="A101" i="206"/>
  <c r="P100" i="206"/>
  <c r="O100" i="206"/>
  <c r="A100" i="206"/>
  <c r="N452" i="206"/>
  <c r="A452" i="206"/>
  <c r="P451" i="206"/>
  <c r="O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N444" i="206"/>
  <c r="A444" i="206"/>
  <c r="N443" i="206"/>
  <c r="A443" i="206"/>
  <c r="P442" i="206"/>
  <c r="O442" i="206"/>
  <c r="A442" i="206"/>
  <c r="A441" i="206"/>
  <c r="A440" i="206"/>
  <c r="A439" i="206"/>
  <c r="A438" i="206"/>
  <c r="N431" i="206"/>
  <c r="N430" i="206" s="1"/>
  <c r="P430" i="206"/>
  <c r="O430" i="206"/>
  <c r="P428" i="206"/>
  <c r="O428" i="206"/>
  <c r="N427" i="206"/>
  <c r="A427" i="206"/>
  <c r="P426" i="206"/>
  <c r="O426" i="206"/>
  <c r="A426" i="206"/>
  <c r="N315" i="206"/>
  <c r="A315" i="206"/>
  <c r="N314" i="206"/>
  <c r="A314" i="206"/>
  <c r="P313" i="206"/>
  <c r="O313" i="206" s="1"/>
  <c r="N313" i="206" s="1"/>
  <c r="A313" i="206"/>
  <c r="A425" i="206"/>
  <c r="A424" i="206"/>
  <c r="A423" i="206"/>
  <c r="A422" i="206"/>
  <c r="A421" i="206"/>
  <c r="P416" i="206"/>
  <c r="O416" i="206"/>
  <c r="N415" i="206"/>
  <c r="A415" i="206"/>
  <c r="N414" i="206"/>
  <c r="A414" i="206"/>
  <c r="N413" i="206"/>
  <c r="A413" i="206"/>
  <c r="P412" i="206"/>
  <c r="O412" i="206"/>
  <c r="A412" i="206"/>
  <c r="N408" i="206"/>
  <c r="A408" i="206"/>
  <c r="A407" i="206"/>
  <c r="N411" i="206"/>
  <c r="A411" i="206"/>
  <c r="P410" i="206"/>
  <c r="O410" i="206"/>
  <c r="A410" i="206"/>
  <c r="N406" i="206"/>
  <c r="A406" i="206"/>
  <c r="P405" i="206"/>
  <c r="O405" i="206"/>
  <c r="A405" i="206"/>
  <c r="N404" i="206"/>
  <c r="A404" i="206"/>
  <c r="P403" i="206"/>
  <c r="O403" i="206"/>
  <c r="A403" i="206"/>
  <c r="N402" i="206"/>
  <c r="A402" i="206"/>
  <c r="N401" i="206"/>
  <c r="A401" i="206"/>
  <c r="N400" i="206"/>
  <c r="A400" i="206"/>
  <c r="N399" i="206"/>
  <c r="A399" i="206"/>
  <c r="N398" i="206"/>
  <c r="A398" i="206"/>
  <c r="N397" i="206"/>
  <c r="A397" i="206"/>
  <c r="N396" i="206"/>
  <c r="A396" i="206"/>
  <c r="P395" i="206"/>
  <c r="O395" i="206"/>
  <c r="A395" i="206"/>
  <c r="A394" i="206"/>
  <c r="A393" i="206"/>
  <c r="A392" i="206"/>
  <c r="A391" i="206"/>
  <c r="P386" i="206"/>
  <c r="P384" i="206" s="1"/>
  <c r="A387" i="206"/>
  <c r="A386" i="206"/>
  <c r="A385" i="206"/>
  <c r="A384" i="206"/>
  <c r="N383" i="206"/>
  <c r="A383" i="206"/>
  <c r="N380" i="206"/>
  <c r="P379" i="206"/>
  <c r="P377" i="206" s="1"/>
  <c r="P375" i="206" s="1"/>
  <c r="A379" i="206"/>
  <c r="A378" i="206"/>
  <c r="A377" i="206"/>
  <c r="A376" i="206"/>
  <c r="A375" i="206"/>
  <c r="N374" i="206"/>
  <c r="A374" i="206"/>
  <c r="P373" i="206"/>
  <c r="O373" i="206"/>
  <c r="A373" i="206"/>
  <c r="N372" i="206"/>
  <c r="A372" i="206"/>
  <c r="N371" i="206"/>
  <c r="A371" i="206"/>
  <c r="N370" i="206"/>
  <c r="A370" i="206"/>
  <c r="N369" i="206"/>
  <c r="A369" i="206"/>
  <c r="N368" i="206"/>
  <c r="A368" i="206"/>
  <c r="N367" i="206"/>
  <c r="A367" i="206"/>
  <c r="N366" i="206"/>
  <c r="N365" i="206"/>
  <c r="A365" i="206"/>
  <c r="N364" i="206"/>
  <c r="A364" i="206"/>
  <c r="N363" i="206"/>
  <c r="A363" i="206"/>
  <c r="N362" i="206"/>
  <c r="A362" i="206"/>
  <c r="N361" i="206"/>
  <c r="A361" i="206"/>
  <c r="N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A353" i="206"/>
  <c r="N352" i="206"/>
  <c r="A352" i="206"/>
  <c r="N351" i="206"/>
  <c r="A351" i="206"/>
  <c r="P350" i="206"/>
  <c r="O350" i="206"/>
  <c r="A350" i="206"/>
  <c r="N349" i="206"/>
  <c r="A349" i="206"/>
  <c r="P348" i="206"/>
  <c r="O348" i="206"/>
  <c r="A348" i="206"/>
  <c r="N347" i="206"/>
  <c r="A347" i="206"/>
  <c r="N346" i="206"/>
  <c r="A346" i="206"/>
  <c r="N345" i="206"/>
  <c r="A345" i="206"/>
  <c r="N344" i="206"/>
  <c r="N343" i="206"/>
  <c r="A343" i="206"/>
  <c r="N342" i="206"/>
  <c r="A342" i="206"/>
  <c r="N341" i="206"/>
  <c r="A341" i="206"/>
  <c r="N339" i="206"/>
  <c r="A339" i="206"/>
  <c r="P338" i="206"/>
  <c r="A338" i="206"/>
  <c r="A337" i="206"/>
  <c r="A336" i="206"/>
  <c r="A335" i="206"/>
  <c r="A334" i="206"/>
  <c r="A333" i="206"/>
  <c r="A332" i="206"/>
  <c r="A327" i="206"/>
  <c r="N326" i="206"/>
  <c r="A326" i="206"/>
  <c r="P324" i="206"/>
  <c r="N324" i="206" s="1"/>
  <c r="A324" i="206"/>
  <c r="N323" i="206"/>
  <c r="A323" i="206"/>
  <c r="N322" i="206"/>
  <c r="A322" i="206"/>
  <c r="N321" i="206"/>
  <c r="A321" i="206"/>
  <c r="P320" i="206"/>
  <c r="O320" i="206"/>
  <c r="A320" i="206"/>
  <c r="N319" i="206"/>
  <c r="A319" i="206"/>
  <c r="N318" i="206"/>
  <c r="A318" i="206"/>
  <c r="N317" i="206"/>
  <c r="A317" i="206"/>
  <c r="P316" i="206"/>
  <c r="O316" i="206"/>
  <c r="A316" i="206"/>
  <c r="N312" i="206"/>
  <c r="A312" i="206"/>
  <c r="N309" i="206"/>
  <c r="A309" i="206"/>
  <c r="P308" i="206"/>
  <c r="O308" i="206"/>
  <c r="A308" i="206"/>
  <c r="N307" i="206"/>
  <c r="N306" i="206"/>
  <c r="N305" i="206"/>
  <c r="P304" i="206"/>
  <c r="O304" i="206"/>
  <c r="N303" i="206"/>
  <c r="N302" i="206"/>
  <c r="N301" i="206"/>
  <c r="N300" i="206"/>
  <c r="N299" i="206"/>
  <c r="P298" i="206"/>
  <c r="O298" i="206"/>
  <c r="N297" i="206"/>
  <c r="P296" i="206"/>
  <c r="O296" i="206"/>
  <c r="N294" i="206"/>
  <c r="N293" i="206"/>
  <c r="N291" i="206"/>
  <c r="N290" i="206"/>
  <c r="P289" i="206"/>
  <c r="O289" i="206"/>
  <c r="N284" i="206"/>
  <c r="N283" i="206"/>
  <c r="N282" i="206"/>
  <c r="N281" i="206"/>
  <c r="N280" i="206"/>
  <c r="A280" i="206"/>
  <c r="N279" i="206"/>
  <c r="A279" i="206"/>
  <c r="N278" i="206"/>
  <c r="A278" i="206"/>
  <c r="P277" i="206"/>
  <c r="P275" i="206" s="1"/>
  <c r="P273" i="206" s="1"/>
  <c r="O277" i="206"/>
  <c r="A277" i="206"/>
  <c r="A276" i="206"/>
  <c r="A275" i="206"/>
  <c r="A274" i="206"/>
  <c r="A273" i="206"/>
  <c r="N272" i="206"/>
  <c r="A272" i="206"/>
  <c r="P271" i="206"/>
  <c r="O271" i="206"/>
  <c r="A271" i="206"/>
  <c r="N270" i="206"/>
  <c r="A270" i="206"/>
  <c r="N269" i="206"/>
  <c r="A269" i="206"/>
  <c r="P268" i="206"/>
  <c r="O268" i="206"/>
  <c r="A268" i="206"/>
  <c r="N267" i="206"/>
  <c r="A267" i="206"/>
  <c r="P266" i="206"/>
  <c r="O266" i="206"/>
  <c r="A266" i="206"/>
  <c r="N265" i="206"/>
  <c r="P264" i="206"/>
  <c r="O264" i="206"/>
  <c r="N263" i="206"/>
  <c r="N262" i="206"/>
  <c r="P261" i="206"/>
  <c r="O261" i="206"/>
  <c r="A259" i="206"/>
  <c r="N211" i="206"/>
  <c r="N210" i="206"/>
  <c r="N208" i="206"/>
  <c r="N254" i="206"/>
  <c r="A254" i="206"/>
  <c r="P253" i="206"/>
  <c r="O253" i="206"/>
  <c r="A253" i="206"/>
  <c r="N252" i="206"/>
  <c r="A252" i="206"/>
  <c r="A250" i="206"/>
  <c r="N249" i="206"/>
  <c r="A249" i="206"/>
  <c r="N248" i="206"/>
  <c r="A248" i="206"/>
  <c r="N247" i="206"/>
  <c r="A247" i="206"/>
  <c r="N246" i="206"/>
  <c r="A246" i="206"/>
  <c r="N245" i="206"/>
  <c r="A245" i="206"/>
  <c r="N244" i="206"/>
  <c r="A244" i="206"/>
  <c r="A243" i="206"/>
  <c r="N242" i="206"/>
  <c r="A242" i="206"/>
  <c r="N241" i="206"/>
  <c r="A241" i="206"/>
  <c r="N240" i="206"/>
  <c r="A240" i="206"/>
  <c r="P239" i="206"/>
  <c r="O239" i="206"/>
  <c r="A239" i="206"/>
  <c r="A238" i="206"/>
  <c r="N237" i="206"/>
  <c r="A237" i="206"/>
  <c r="P236" i="206"/>
  <c r="O236" i="206"/>
  <c r="A236" i="206"/>
  <c r="N235" i="206"/>
  <c r="A235" i="206"/>
  <c r="N233" i="206"/>
  <c r="A233" i="206"/>
  <c r="A232" i="206"/>
  <c r="N231" i="206"/>
  <c r="A231" i="206"/>
  <c r="N230" i="206"/>
  <c r="A230" i="206"/>
  <c r="N229" i="206"/>
  <c r="A229" i="206"/>
  <c r="N228" i="206"/>
  <c r="A228" i="206"/>
  <c r="P225" i="206"/>
  <c r="O225" i="206"/>
  <c r="A225" i="206"/>
  <c r="N223" i="206"/>
  <c r="A223" i="206"/>
  <c r="N222" i="206"/>
  <c r="A222" i="206"/>
  <c r="N221" i="206"/>
  <c r="A221" i="206"/>
  <c r="N220" i="206"/>
  <c r="A220" i="206"/>
  <c r="A219" i="206"/>
  <c r="N218" i="206"/>
  <c r="A218" i="206"/>
  <c r="P217" i="206"/>
  <c r="O217" i="206"/>
  <c r="A217" i="206"/>
  <c r="N216" i="206"/>
  <c r="N215" i="206"/>
  <c r="A215" i="206"/>
  <c r="N213" i="206"/>
  <c r="A213" i="206"/>
  <c r="A212" i="206"/>
  <c r="N204" i="206"/>
  <c r="A204" i="206"/>
  <c r="N203" i="206"/>
  <c r="A203" i="206"/>
  <c r="N202" i="206"/>
  <c r="A202" i="206"/>
  <c r="A201" i="206"/>
  <c r="N200" i="206"/>
  <c r="A200" i="206"/>
  <c r="N199" i="206"/>
  <c r="A199" i="206"/>
  <c r="N198" i="206"/>
  <c r="A198" i="206"/>
  <c r="P197" i="206"/>
  <c r="O197" i="206"/>
  <c r="A197" i="206"/>
  <c r="N196" i="206"/>
  <c r="A196" i="206"/>
  <c r="N195" i="206"/>
  <c r="A195" i="206"/>
  <c r="N194" i="206"/>
  <c r="A194" i="206"/>
  <c r="P193" i="206"/>
  <c r="O193" i="206"/>
  <c r="A193" i="206"/>
  <c r="N192" i="206"/>
  <c r="A192" i="206"/>
  <c r="P191" i="206"/>
  <c r="O191" i="206"/>
  <c r="A191" i="206"/>
  <c r="N190" i="206"/>
  <c r="A190" i="206"/>
  <c r="N189" i="206"/>
  <c r="A189" i="206"/>
  <c r="P188" i="206"/>
  <c r="O188" i="206"/>
  <c r="A188" i="206"/>
  <c r="A187" i="206"/>
  <c r="A186" i="206"/>
  <c r="A185" i="206"/>
  <c r="A184" i="206"/>
  <c r="N169" i="206"/>
  <c r="A169" i="206"/>
  <c r="P168" i="206"/>
  <c r="O168" i="206"/>
  <c r="A168" i="206"/>
  <c r="N167" i="206"/>
  <c r="A167" i="206"/>
  <c r="P166" i="206"/>
  <c r="O166" i="206"/>
  <c r="A166" i="206"/>
  <c r="N165" i="206"/>
  <c r="A165" i="206"/>
  <c r="P164" i="206"/>
  <c r="O164" i="206"/>
  <c r="A164" i="206"/>
  <c r="N163" i="206"/>
  <c r="A163" i="206"/>
  <c r="N162" i="206"/>
  <c r="A162" i="206"/>
  <c r="P161" i="206"/>
  <c r="O161" i="206"/>
  <c r="A161" i="206"/>
  <c r="N160" i="206"/>
  <c r="N159" i="206"/>
  <c r="A159" i="206"/>
  <c r="P158" i="206"/>
  <c r="O158" i="206"/>
  <c r="N183" i="206"/>
  <c r="A183" i="206"/>
  <c r="N182" i="206"/>
  <c r="A182" i="206"/>
  <c r="P181" i="206"/>
  <c r="P179" i="206" s="1"/>
  <c r="O181" i="206"/>
  <c r="A181" i="206"/>
  <c r="A180" i="206"/>
  <c r="A179" i="206"/>
  <c r="A174" i="206"/>
  <c r="A173" i="206"/>
  <c r="N157" i="206"/>
  <c r="A157" i="206"/>
  <c r="P156" i="206"/>
  <c r="O156" i="206"/>
  <c r="A156" i="206"/>
  <c r="N155" i="206"/>
  <c r="A155" i="206"/>
  <c r="P154" i="206"/>
  <c r="O154" i="206"/>
  <c r="A154" i="206"/>
  <c r="A153" i="206"/>
  <c r="A152" i="206"/>
  <c r="A151" i="206"/>
  <c r="A149" i="206"/>
  <c r="A148" i="206"/>
  <c r="N147" i="206"/>
  <c r="A147" i="206"/>
  <c r="N146" i="206"/>
  <c r="A146" i="206"/>
  <c r="P145" i="206"/>
  <c r="O145" i="206"/>
  <c r="A145" i="206"/>
  <c r="N144" i="206"/>
  <c r="A144" i="206"/>
  <c r="N143" i="206"/>
  <c r="A143" i="206"/>
  <c r="N142" i="206"/>
  <c r="A142" i="206"/>
  <c r="N141" i="206"/>
  <c r="A141" i="206"/>
  <c r="N140" i="206"/>
  <c r="A140" i="206"/>
  <c r="P139" i="206"/>
  <c r="O139" i="206"/>
  <c r="A139" i="206"/>
  <c r="A138" i="206"/>
  <c r="A137" i="206"/>
  <c r="A136" i="206"/>
  <c r="A135" i="206"/>
  <c r="N134" i="206"/>
  <c r="A134" i="206"/>
  <c r="N133" i="206"/>
  <c r="A133" i="206"/>
  <c r="N132" i="206"/>
  <c r="A132" i="206"/>
  <c r="N131" i="206"/>
  <c r="A131" i="206"/>
  <c r="N130" i="206"/>
  <c r="A130" i="206"/>
  <c r="N129" i="206"/>
  <c r="A129" i="206"/>
  <c r="N128" i="206"/>
  <c r="A128" i="206"/>
  <c r="N127" i="206"/>
  <c r="A127" i="206"/>
  <c r="N126" i="206"/>
  <c r="A126" i="206"/>
  <c r="N125" i="206"/>
  <c r="A125" i="206"/>
  <c r="N123" i="206"/>
  <c r="A123" i="206"/>
  <c r="P122" i="206"/>
  <c r="N122" i="206" s="1"/>
  <c r="A122" i="206"/>
  <c r="A121" i="206"/>
  <c r="A120" i="206"/>
  <c r="A119" i="206"/>
  <c r="A118" i="206"/>
  <c r="A117" i="206"/>
  <c r="A116" i="206"/>
  <c r="N115" i="206"/>
  <c r="A115" i="206"/>
  <c r="N114" i="206"/>
  <c r="A114" i="206"/>
  <c r="P113" i="206"/>
  <c r="O113" i="206"/>
  <c r="A113" i="206"/>
  <c r="N112" i="206"/>
  <c r="A112" i="206"/>
  <c r="N111" i="206"/>
  <c r="A111" i="206"/>
  <c r="P110" i="206"/>
  <c r="O110" i="206"/>
  <c r="A110" i="206"/>
  <c r="A109" i="206"/>
  <c r="A108" i="206"/>
  <c r="A107" i="206"/>
  <c r="A106" i="206"/>
  <c r="N105" i="206"/>
  <c r="A105" i="206"/>
  <c r="P104" i="206"/>
  <c r="O104" i="206"/>
  <c r="A104" i="206"/>
  <c r="N103" i="206"/>
  <c r="A103" i="206"/>
  <c r="P102" i="206"/>
  <c r="O102" i="206"/>
  <c r="A102" i="206"/>
  <c r="N99" i="206"/>
  <c r="A99" i="206"/>
  <c r="O98" i="206"/>
  <c r="O87" i="206" s="1"/>
  <c r="O85" i="206" s="1"/>
  <c r="A98" i="206"/>
  <c r="A97" i="206"/>
  <c r="N96" i="206"/>
  <c r="P95" i="206"/>
  <c r="O95" i="206"/>
  <c r="A95" i="206"/>
  <c r="A94" i="206"/>
  <c r="A93" i="206"/>
  <c r="A92" i="206"/>
  <c r="A91" i="206"/>
  <c r="N84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P71" i="206"/>
  <c r="P69" i="206" s="1"/>
  <c r="P67" i="206" s="1"/>
  <c r="O71" i="206"/>
  <c r="A71" i="206"/>
  <c r="A70" i="206"/>
  <c r="A69" i="206"/>
  <c r="A68" i="206"/>
  <c r="A67" i="206"/>
  <c r="N64" i="206"/>
  <c r="N62" i="206" s="1"/>
  <c r="A64" i="206"/>
  <c r="P63" i="206"/>
  <c r="O63" i="206"/>
  <c r="O61" i="206" s="1"/>
  <c r="A63" i="206"/>
  <c r="A62" i="206"/>
  <c r="A61" i="206"/>
  <c r="N60" i="206"/>
  <c r="N59" i="206"/>
  <c r="A59" i="206"/>
  <c r="N58" i="206"/>
  <c r="A58" i="206"/>
  <c r="N57" i="206"/>
  <c r="A57" i="206"/>
  <c r="P56" i="206"/>
  <c r="O56" i="206"/>
  <c r="A56" i="206"/>
  <c r="N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A47" i="206"/>
  <c r="N46" i="206"/>
  <c r="A46" i="206"/>
  <c r="N45" i="206"/>
  <c r="N44" i="206"/>
  <c r="A44" i="206"/>
  <c r="N43" i="206"/>
  <c r="A43" i="206"/>
  <c r="N42" i="206"/>
  <c r="A42" i="206"/>
  <c r="N41" i="206"/>
  <c r="A41" i="206"/>
  <c r="N40" i="206"/>
  <c r="A40" i="206"/>
  <c r="N39" i="206"/>
  <c r="A39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A20" i="206"/>
  <c r="A19" i="206"/>
  <c r="A18" i="206"/>
  <c r="A17" i="206"/>
  <c r="A16" i="206"/>
  <c r="A15" i="206"/>
  <c r="A14" i="206"/>
  <c r="A13" i="206"/>
  <c r="P776" i="207"/>
  <c r="P774" i="207" s="1"/>
  <c r="N773" i="207"/>
  <c r="P772" i="207"/>
  <c r="O772" i="207"/>
  <c r="N771" i="207"/>
  <c r="P770" i="207"/>
  <c r="O770" i="207"/>
  <c r="N765" i="207"/>
  <c r="N764" i="207" s="1"/>
  <c r="P764" i="207"/>
  <c r="O764" i="207"/>
  <c r="N759" i="207"/>
  <c r="N758" i="207" s="1"/>
  <c r="N757" i="207"/>
  <c r="N756" i="207"/>
  <c r="N755" i="207"/>
  <c r="N753" i="207"/>
  <c r="N752" i="207"/>
  <c r="N751" i="207"/>
  <c r="P750" i="207"/>
  <c r="O750" i="207"/>
  <c r="N749" i="207"/>
  <c r="N748" i="207"/>
  <c r="N747" i="207"/>
  <c r="P746" i="207"/>
  <c r="O746" i="207"/>
  <c r="N744" i="207"/>
  <c r="N741" i="207"/>
  <c r="N740" i="207"/>
  <c r="P739" i="207"/>
  <c r="O739" i="207"/>
  <c r="N738" i="207"/>
  <c r="N736" i="207"/>
  <c r="N735" i="207"/>
  <c r="N734" i="207"/>
  <c r="P733" i="207"/>
  <c r="N732" i="207"/>
  <c r="P731" i="207"/>
  <c r="O731" i="207"/>
  <c r="N730" i="207"/>
  <c r="N728" i="207"/>
  <c r="N727" i="207"/>
  <c r="N726" i="207"/>
  <c r="P725" i="207"/>
  <c r="N724" i="207"/>
  <c r="N723" i="207"/>
  <c r="N722" i="207"/>
  <c r="N721" i="207"/>
  <c r="N720" i="207"/>
  <c r="N719" i="207"/>
  <c r="N718" i="207"/>
  <c r="P717" i="207"/>
  <c r="O717" i="207"/>
  <c r="N712" i="207"/>
  <c r="N711" i="207"/>
  <c r="P710" i="207"/>
  <c r="O710" i="207"/>
  <c r="N709" i="207"/>
  <c r="N708" i="207"/>
  <c r="P707" i="207"/>
  <c r="O707" i="207"/>
  <c r="N706" i="207"/>
  <c r="N705" i="207"/>
  <c r="P704" i="207"/>
  <c r="O704" i="207"/>
  <c r="N703" i="207"/>
  <c r="N698" i="207"/>
  <c r="N697" i="207"/>
  <c r="P696" i="207"/>
  <c r="O696" i="207"/>
  <c r="N691" i="207"/>
  <c r="P690" i="207"/>
  <c r="P688" i="207" s="1"/>
  <c r="P686" i="207" s="1"/>
  <c r="O690" i="207"/>
  <c r="N679" i="207"/>
  <c r="P678" i="207"/>
  <c r="O678" i="207"/>
  <c r="N677" i="207"/>
  <c r="N676" i="207"/>
  <c r="P675" i="207"/>
  <c r="O675" i="207"/>
  <c r="N674" i="207"/>
  <c r="P673" i="207"/>
  <c r="O673" i="207"/>
  <c r="N672" i="207"/>
  <c r="P671" i="207"/>
  <c r="O671" i="207"/>
  <c r="N670" i="207"/>
  <c r="P669" i="207"/>
  <c r="O669" i="207"/>
  <c r="N668" i="207"/>
  <c r="N667" i="207"/>
  <c r="N666" i="207"/>
  <c r="N665" i="207"/>
  <c r="P664" i="207"/>
  <c r="O664" i="207"/>
  <c r="N658" i="207"/>
  <c r="N657" i="207" s="1"/>
  <c r="N656" i="207"/>
  <c r="N655" i="207"/>
  <c r="N654" i="207"/>
  <c r="N653" i="207"/>
  <c r="P652" i="207"/>
  <c r="O652" i="207"/>
  <c r="N651" i="207"/>
  <c r="P650" i="207"/>
  <c r="O650" i="207"/>
  <c r="N649" i="207"/>
  <c r="N648" i="207"/>
  <c r="P647" i="207"/>
  <c r="O647" i="207"/>
  <c r="N646" i="207"/>
  <c r="N645" i="207"/>
  <c r="P644" i="207"/>
  <c r="O644" i="207"/>
  <c r="N643" i="207"/>
  <c r="N642" i="207"/>
  <c r="N641" i="207"/>
  <c r="N640" i="207"/>
  <c r="P639" i="207"/>
  <c r="O639" i="207"/>
  <c r="N634" i="207"/>
  <c r="N633" i="207"/>
  <c r="P632" i="207"/>
  <c r="P630" i="207" s="1"/>
  <c r="O632" i="207"/>
  <c r="O630" i="207" s="1"/>
  <c r="N627" i="207"/>
  <c r="P626" i="207"/>
  <c r="O626" i="207"/>
  <c r="A626" i="207"/>
  <c r="N623" i="207"/>
  <c r="A622" i="207"/>
  <c r="A621" i="207"/>
  <c r="A620" i="207"/>
  <c r="A619" i="207"/>
  <c r="A618" i="207"/>
  <c r="N617" i="207"/>
  <c r="A617" i="207"/>
  <c r="N616" i="207"/>
  <c r="A616" i="207"/>
  <c r="P615" i="207"/>
  <c r="P613" i="207" s="1"/>
  <c r="O615" i="207"/>
  <c r="O613" i="207" s="1"/>
  <c r="A615" i="207"/>
  <c r="A614" i="207"/>
  <c r="A613" i="207"/>
  <c r="N612" i="207"/>
  <c r="N611" i="207" s="1"/>
  <c r="P611" i="207"/>
  <c r="O611" i="207"/>
  <c r="N610" i="207"/>
  <c r="P609" i="207"/>
  <c r="O609" i="207"/>
  <c r="N608" i="207"/>
  <c r="P607" i="207"/>
  <c r="O607" i="207"/>
  <c r="N606" i="207"/>
  <c r="P605" i="207"/>
  <c r="O605" i="207"/>
  <c r="N604" i="207"/>
  <c r="A604" i="207"/>
  <c r="N602" i="207"/>
  <c r="A602" i="207"/>
  <c r="P601" i="207"/>
  <c r="O601" i="207"/>
  <c r="A601" i="207"/>
  <c r="N600" i="207"/>
  <c r="A600" i="207"/>
  <c r="N598" i="207"/>
  <c r="A598" i="207"/>
  <c r="P597" i="207"/>
  <c r="O597" i="207"/>
  <c r="A597" i="207"/>
  <c r="N596" i="207"/>
  <c r="A596" i="207"/>
  <c r="N595" i="207"/>
  <c r="A595" i="207"/>
  <c r="N594" i="207"/>
  <c r="A594" i="207"/>
  <c r="N593" i="207"/>
  <c r="A593" i="207"/>
  <c r="P592" i="207"/>
  <c r="O592" i="207"/>
  <c r="A592" i="207"/>
  <c r="A591" i="207"/>
  <c r="A590" i="207"/>
  <c r="A589" i="207"/>
  <c r="A588" i="207"/>
  <c r="A587" i="207"/>
  <c r="A586" i="207"/>
  <c r="N66" i="207"/>
  <c r="N65" i="207" s="1"/>
  <c r="A66" i="207"/>
  <c r="P65" i="207"/>
  <c r="A65" i="207"/>
  <c r="N584" i="207"/>
  <c r="N583" i="207" s="1"/>
  <c r="A584" i="207"/>
  <c r="P581" i="207"/>
  <c r="P579" i="207" s="1"/>
  <c r="A583" i="207"/>
  <c r="A582" i="207"/>
  <c r="A581" i="207"/>
  <c r="A580" i="207"/>
  <c r="A579" i="207"/>
  <c r="N577" i="207"/>
  <c r="A577" i="207"/>
  <c r="N576" i="207"/>
  <c r="A576" i="207"/>
  <c r="N575" i="207"/>
  <c r="A575" i="207"/>
  <c r="P572" i="207"/>
  <c r="O572" i="207"/>
  <c r="A574" i="207"/>
  <c r="A573" i="207"/>
  <c r="A572" i="207"/>
  <c r="N571" i="207"/>
  <c r="A571" i="207"/>
  <c r="N570" i="207"/>
  <c r="A570" i="207"/>
  <c r="P569" i="207"/>
  <c r="O569" i="207"/>
  <c r="A569" i="207"/>
  <c r="N568" i="207"/>
  <c r="A568" i="207"/>
  <c r="P567" i="207"/>
  <c r="O567" i="207"/>
  <c r="A567" i="207"/>
  <c r="N566" i="207"/>
  <c r="A566" i="207"/>
  <c r="P565" i="207"/>
  <c r="O565" i="207"/>
  <c r="A565" i="207"/>
  <c r="A564" i="207"/>
  <c r="A563" i="207"/>
  <c r="A560" i="207"/>
  <c r="N559" i="207"/>
  <c r="A559" i="207"/>
  <c r="P558" i="207"/>
  <c r="O558" i="207"/>
  <c r="A558" i="207"/>
  <c r="N557" i="207"/>
  <c r="A557" i="207"/>
  <c r="N555" i="207"/>
  <c r="A555" i="207"/>
  <c r="N554" i="207"/>
  <c r="A554" i="207"/>
  <c r="A553" i="207"/>
  <c r="A552" i="207"/>
  <c r="A551" i="207"/>
  <c r="A549" i="207"/>
  <c r="A548" i="207"/>
  <c r="A547" i="207"/>
  <c r="N546" i="207"/>
  <c r="A546" i="207"/>
  <c r="P545" i="207"/>
  <c r="P543" i="207" s="1"/>
  <c r="O545" i="207"/>
  <c r="O543" i="207" s="1"/>
  <c r="N542" i="207"/>
  <c r="A542" i="207"/>
  <c r="N541" i="207"/>
  <c r="A541" i="207"/>
  <c r="P540" i="207"/>
  <c r="P538" i="207" s="1"/>
  <c r="O540" i="207"/>
  <c r="O538" i="207" s="1"/>
  <c r="A540" i="207"/>
  <c r="A539" i="207"/>
  <c r="A538" i="207"/>
  <c r="N537" i="207"/>
  <c r="A537" i="207"/>
  <c r="P536" i="207"/>
  <c r="O536" i="207"/>
  <c r="A536" i="207"/>
  <c r="N535" i="207"/>
  <c r="A535" i="207"/>
  <c r="P534" i="207"/>
  <c r="O534" i="207"/>
  <c r="A534" i="207"/>
  <c r="A533" i="207"/>
  <c r="A532" i="207"/>
  <c r="A531" i="207"/>
  <c r="A530" i="207"/>
  <c r="P528" i="207"/>
  <c r="O528" i="207"/>
  <c r="A528" i="207"/>
  <c r="N527" i="207"/>
  <c r="A527" i="207"/>
  <c r="N526" i="207"/>
  <c r="A526" i="207"/>
  <c r="N525" i="207"/>
  <c r="A525" i="207"/>
  <c r="P524" i="207"/>
  <c r="O524" i="207"/>
  <c r="A524" i="207"/>
  <c r="N523" i="207"/>
  <c r="A523" i="207"/>
  <c r="N522" i="207"/>
  <c r="A522" i="207"/>
  <c r="N521" i="207"/>
  <c r="A521" i="207"/>
  <c r="N520" i="207"/>
  <c r="A520" i="207"/>
  <c r="N519" i="207"/>
  <c r="A519" i="207"/>
  <c r="N518" i="207"/>
  <c r="A518" i="207"/>
  <c r="N517" i="207"/>
  <c r="A517" i="207"/>
  <c r="N516" i="207"/>
  <c r="A516" i="207"/>
  <c r="N515" i="207"/>
  <c r="A515" i="207"/>
  <c r="P514" i="207"/>
  <c r="O514" i="207"/>
  <c r="A514" i="207"/>
  <c r="N511" i="207"/>
  <c r="A511" i="207"/>
  <c r="N510" i="207"/>
  <c r="A510" i="207"/>
  <c r="A509" i="207"/>
  <c r="A508" i="207"/>
  <c r="A507" i="207"/>
  <c r="A506" i="207"/>
  <c r="A505" i="207"/>
  <c r="A504" i="207"/>
  <c r="A503" i="207"/>
  <c r="N500" i="207"/>
  <c r="A500" i="207"/>
  <c r="P499" i="207"/>
  <c r="O499" i="207"/>
  <c r="O494" i="207" s="1"/>
  <c r="A499" i="207"/>
  <c r="N498" i="207"/>
  <c r="A498" i="207"/>
  <c r="N497" i="207"/>
  <c r="A497" i="207"/>
  <c r="A496" i="207"/>
  <c r="A495" i="207"/>
  <c r="A494" i="207"/>
  <c r="A493" i="207"/>
  <c r="A492" i="207"/>
  <c r="A491" i="207"/>
  <c r="A490" i="207"/>
  <c r="N489" i="207"/>
  <c r="A489" i="207"/>
  <c r="N488" i="207"/>
  <c r="A488" i="207"/>
  <c r="P487" i="207"/>
  <c r="O487" i="207"/>
  <c r="A487" i="207"/>
  <c r="N486" i="207"/>
  <c r="N485" i="207"/>
  <c r="N483" i="207"/>
  <c r="A483" i="207"/>
  <c r="N482" i="207"/>
  <c r="A482" i="207"/>
  <c r="N481" i="207"/>
  <c r="A481" i="207"/>
  <c r="N480" i="207"/>
  <c r="A480" i="207"/>
  <c r="N479" i="207"/>
  <c r="A479" i="207"/>
  <c r="P478" i="207"/>
  <c r="A478" i="207"/>
  <c r="N477" i="207"/>
  <c r="A477" i="207"/>
  <c r="N476" i="207"/>
  <c r="A476" i="207"/>
  <c r="N475" i="207"/>
  <c r="A475" i="207"/>
  <c r="N474" i="207"/>
  <c r="A474" i="207"/>
  <c r="N473" i="207"/>
  <c r="A473" i="207"/>
  <c r="N472" i="207"/>
  <c r="A472" i="207"/>
  <c r="N471" i="207"/>
  <c r="A471" i="207"/>
  <c r="N470" i="207"/>
  <c r="A470" i="207"/>
  <c r="P469" i="207"/>
  <c r="O469" i="207"/>
  <c r="A469" i="207"/>
  <c r="N468" i="207"/>
  <c r="A468" i="207"/>
  <c r="N467" i="207"/>
  <c r="A467" i="207"/>
  <c r="N466" i="207"/>
  <c r="A466" i="207"/>
  <c r="N465" i="207"/>
  <c r="A465" i="207"/>
  <c r="N464" i="207"/>
  <c r="A464" i="207"/>
  <c r="P463" i="207"/>
  <c r="O463" i="207"/>
  <c r="A463" i="207"/>
  <c r="N462" i="207"/>
  <c r="A462" i="207"/>
  <c r="N461" i="207"/>
  <c r="A461" i="207"/>
  <c r="N460" i="207"/>
  <c r="A460" i="207"/>
  <c r="P459" i="207"/>
  <c r="O459" i="207"/>
  <c r="A459" i="207"/>
  <c r="A458" i="207"/>
  <c r="A457" i="207"/>
  <c r="A456" i="207"/>
  <c r="A455" i="207"/>
  <c r="N101" i="207"/>
  <c r="A101" i="207"/>
  <c r="P100" i="207"/>
  <c r="O100" i="207"/>
  <c r="A100" i="207"/>
  <c r="N452" i="207"/>
  <c r="A452" i="207"/>
  <c r="P451" i="207"/>
  <c r="O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N444" i="207"/>
  <c r="A444" i="207"/>
  <c r="N443" i="207"/>
  <c r="A443" i="207"/>
  <c r="P442" i="207"/>
  <c r="O442" i="207"/>
  <c r="A442" i="207"/>
  <c r="A441" i="207"/>
  <c r="A440" i="207"/>
  <c r="A439" i="207"/>
  <c r="A438" i="207"/>
  <c r="N431" i="207"/>
  <c r="N430" i="207" s="1"/>
  <c r="P430" i="207"/>
  <c r="O430" i="207"/>
  <c r="P428" i="207"/>
  <c r="O428" i="207"/>
  <c r="N427" i="207"/>
  <c r="A427" i="207"/>
  <c r="P426" i="207"/>
  <c r="O426" i="207"/>
  <c r="A426" i="207"/>
  <c r="N315" i="207"/>
  <c r="A315" i="207"/>
  <c r="N314" i="207"/>
  <c r="A314" i="207"/>
  <c r="P313" i="207"/>
  <c r="O313" i="207" s="1"/>
  <c r="A313" i="207"/>
  <c r="A425" i="207"/>
  <c r="A424" i="207"/>
  <c r="A423" i="207"/>
  <c r="A422" i="207"/>
  <c r="A421" i="207"/>
  <c r="P416" i="207"/>
  <c r="O416" i="207"/>
  <c r="N415" i="207"/>
  <c r="A415" i="207"/>
  <c r="N414" i="207"/>
  <c r="A414" i="207"/>
  <c r="N413" i="207"/>
  <c r="A413" i="207"/>
  <c r="P412" i="207"/>
  <c r="O412" i="207"/>
  <c r="A412" i="207"/>
  <c r="N408" i="207"/>
  <c r="A408" i="207"/>
  <c r="A407" i="207"/>
  <c r="N411" i="207"/>
  <c r="A411" i="207"/>
  <c r="P410" i="207"/>
  <c r="O410" i="207"/>
  <c r="A410" i="207"/>
  <c r="N406" i="207"/>
  <c r="A406" i="207"/>
  <c r="P405" i="207"/>
  <c r="O405" i="207"/>
  <c r="A405" i="207"/>
  <c r="N404" i="207"/>
  <c r="A404" i="207"/>
  <c r="P403" i="207"/>
  <c r="O403" i="207"/>
  <c r="A403" i="207"/>
  <c r="N402" i="207"/>
  <c r="A402" i="207"/>
  <c r="N401" i="207"/>
  <c r="A401" i="207"/>
  <c r="N400" i="207"/>
  <c r="A400" i="207"/>
  <c r="N399" i="207"/>
  <c r="A399" i="207"/>
  <c r="N398" i="207"/>
  <c r="A398" i="207"/>
  <c r="N397" i="207"/>
  <c r="A397" i="207"/>
  <c r="N396" i="207"/>
  <c r="A396" i="207"/>
  <c r="P395" i="207"/>
  <c r="O395" i="207"/>
  <c r="A395" i="207"/>
  <c r="A394" i="207"/>
  <c r="A393" i="207"/>
  <c r="A392" i="207"/>
  <c r="A391" i="207"/>
  <c r="P386" i="207"/>
  <c r="O386" i="207"/>
  <c r="O384" i="207" s="1"/>
  <c r="A387" i="207"/>
  <c r="A386" i="207"/>
  <c r="A385" i="207"/>
  <c r="A384" i="207"/>
  <c r="N383" i="207"/>
  <c r="A383" i="207"/>
  <c r="N380" i="207"/>
  <c r="P379" i="207"/>
  <c r="P377" i="207" s="1"/>
  <c r="P375" i="207" s="1"/>
  <c r="A379" i="207"/>
  <c r="A378" i="207"/>
  <c r="A377" i="207"/>
  <c r="A376" i="207"/>
  <c r="A375" i="207"/>
  <c r="N374" i="207"/>
  <c r="A374" i="207"/>
  <c r="P373" i="207"/>
  <c r="O373" i="207"/>
  <c r="A373" i="207"/>
  <c r="N372" i="207"/>
  <c r="A372" i="207"/>
  <c r="N371" i="207"/>
  <c r="A371" i="207"/>
  <c r="N370" i="207"/>
  <c r="A370" i="207"/>
  <c r="N369" i="207"/>
  <c r="A369" i="207"/>
  <c r="N368" i="207"/>
  <c r="A368" i="207"/>
  <c r="N367" i="207"/>
  <c r="A367" i="207"/>
  <c r="N366" i="207"/>
  <c r="N365" i="207"/>
  <c r="A365" i="207"/>
  <c r="N364" i="207"/>
  <c r="A364" i="207"/>
  <c r="N363" i="207"/>
  <c r="A363" i="207"/>
  <c r="N362" i="207"/>
  <c r="A362" i="207"/>
  <c r="N361" i="207"/>
  <c r="A361" i="207"/>
  <c r="N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A353" i="207"/>
  <c r="N352" i="207"/>
  <c r="A352" i="207"/>
  <c r="N351" i="207"/>
  <c r="A351" i="207"/>
  <c r="P350" i="207"/>
  <c r="O350" i="207"/>
  <c r="A350" i="207"/>
  <c r="N349" i="207"/>
  <c r="A349" i="207"/>
  <c r="P348" i="207"/>
  <c r="O348" i="207"/>
  <c r="A348" i="207"/>
  <c r="N347" i="207"/>
  <c r="A347" i="207"/>
  <c r="N346" i="207"/>
  <c r="A346" i="207"/>
  <c r="N345" i="207"/>
  <c r="A345" i="207"/>
  <c r="N344" i="207"/>
  <c r="N343" i="207"/>
  <c r="A343" i="207"/>
  <c r="N342" i="207"/>
  <c r="A342" i="207"/>
  <c r="N341" i="207"/>
  <c r="A341" i="207"/>
  <c r="N339" i="207"/>
  <c r="A339" i="207"/>
  <c r="P338" i="207"/>
  <c r="A338" i="207"/>
  <c r="A337" i="207"/>
  <c r="A336" i="207"/>
  <c r="A335" i="207"/>
  <c r="A334" i="207"/>
  <c r="A333" i="207"/>
  <c r="A332" i="207"/>
  <c r="A327" i="207"/>
  <c r="N326" i="207"/>
  <c r="A326" i="207"/>
  <c r="P324" i="207"/>
  <c r="N324" i="207" s="1"/>
  <c r="A324" i="207"/>
  <c r="N323" i="207"/>
  <c r="A323" i="207"/>
  <c r="N322" i="207"/>
  <c r="A322" i="207"/>
  <c r="N321" i="207"/>
  <c r="A321" i="207"/>
  <c r="P320" i="207"/>
  <c r="O320" i="207"/>
  <c r="A320" i="207"/>
  <c r="N319" i="207"/>
  <c r="A319" i="207"/>
  <c r="N318" i="207"/>
  <c r="A318" i="207"/>
  <c r="N317" i="207"/>
  <c r="A317" i="207"/>
  <c r="P316" i="207"/>
  <c r="O316" i="207"/>
  <c r="A316" i="207"/>
  <c r="N312" i="207"/>
  <c r="A312" i="207"/>
  <c r="N309" i="207"/>
  <c r="A309" i="207"/>
  <c r="P308" i="207"/>
  <c r="O308" i="207"/>
  <c r="A308" i="207"/>
  <c r="N307" i="207"/>
  <c r="N306" i="207"/>
  <c r="N305" i="207"/>
  <c r="P304" i="207"/>
  <c r="O304" i="207"/>
  <c r="N303" i="207"/>
  <c r="N302" i="207"/>
  <c r="N301" i="207"/>
  <c r="N300" i="207"/>
  <c r="N299" i="207"/>
  <c r="P298" i="207"/>
  <c r="O298" i="207"/>
  <c r="N297" i="207"/>
  <c r="P296" i="207"/>
  <c r="O296" i="207"/>
  <c r="N294" i="207"/>
  <c r="N293" i="207"/>
  <c r="N291" i="207"/>
  <c r="N290" i="207"/>
  <c r="P289" i="207"/>
  <c r="O289" i="207"/>
  <c r="N284" i="207"/>
  <c r="N283" i="207"/>
  <c r="N282" i="207"/>
  <c r="N281" i="207"/>
  <c r="N280" i="207"/>
  <c r="A280" i="207"/>
  <c r="N279" i="207"/>
  <c r="A279" i="207"/>
  <c r="N278" i="207"/>
  <c r="A278" i="207"/>
  <c r="P277" i="207"/>
  <c r="P275" i="207" s="1"/>
  <c r="P273" i="207" s="1"/>
  <c r="O277" i="207"/>
  <c r="A277" i="207"/>
  <c r="A276" i="207"/>
  <c r="A275" i="207"/>
  <c r="A274" i="207"/>
  <c r="A273" i="207"/>
  <c r="N272" i="207"/>
  <c r="A272" i="207"/>
  <c r="P271" i="207"/>
  <c r="O271" i="207"/>
  <c r="A271" i="207"/>
  <c r="N270" i="207"/>
  <c r="A270" i="207"/>
  <c r="N269" i="207"/>
  <c r="A269" i="207"/>
  <c r="P268" i="207"/>
  <c r="O268" i="207"/>
  <c r="A268" i="207"/>
  <c r="N267" i="207"/>
  <c r="A267" i="207"/>
  <c r="P266" i="207"/>
  <c r="O266" i="207"/>
  <c r="A266" i="207"/>
  <c r="N265" i="207"/>
  <c r="P264" i="207"/>
  <c r="O264" i="207"/>
  <c r="N263" i="207"/>
  <c r="N262" i="207"/>
  <c r="P261" i="207"/>
  <c r="O261" i="207"/>
  <c r="A259" i="207"/>
  <c r="N211" i="207"/>
  <c r="N210" i="207"/>
  <c r="N208" i="207"/>
  <c r="N254" i="207"/>
  <c r="A254" i="207"/>
  <c r="P253" i="207"/>
  <c r="O253" i="207"/>
  <c r="A253" i="207"/>
  <c r="N252" i="207"/>
  <c r="A252" i="207"/>
  <c r="A250" i="207"/>
  <c r="N249" i="207"/>
  <c r="A249" i="207"/>
  <c r="N248" i="207"/>
  <c r="A248" i="207"/>
  <c r="N247" i="207"/>
  <c r="A247" i="207"/>
  <c r="N246" i="207"/>
  <c r="A246" i="207"/>
  <c r="N245" i="207"/>
  <c r="A245" i="207"/>
  <c r="N244" i="207"/>
  <c r="A244" i="207"/>
  <c r="A243" i="207"/>
  <c r="N242" i="207"/>
  <c r="A242" i="207"/>
  <c r="N241" i="207"/>
  <c r="A241" i="207"/>
  <c r="N240" i="207"/>
  <c r="A240" i="207"/>
  <c r="P239" i="207"/>
  <c r="O239" i="207"/>
  <c r="A239" i="207"/>
  <c r="N238" i="207"/>
  <c r="A238" i="207"/>
  <c r="N237" i="207"/>
  <c r="A237" i="207"/>
  <c r="P236" i="207"/>
  <c r="O236" i="207"/>
  <c r="A236" i="207"/>
  <c r="N235" i="207"/>
  <c r="A235" i="207"/>
  <c r="N233" i="207"/>
  <c r="A233" i="207"/>
  <c r="A232" i="207"/>
  <c r="N231" i="207"/>
  <c r="A231" i="207"/>
  <c r="N230" i="207"/>
  <c r="A230" i="207"/>
  <c r="N229" i="207"/>
  <c r="A229" i="207"/>
  <c r="N228" i="207"/>
  <c r="A228" i="207"/>
  <c r="P225" i="207"/>
  <c r="O225" i="207"/>
  <c r="A225" i="207"/>
  <c r="N223" i="207"/>
  <c r="A223" i="207"/>
  <c r="N222" i="207"/>
  <c r="A222" i="207"/>
  <c r="N221" i="207"/>
  <c r="A221" i="207"/>
  <c r="N220" i="207"/>
  <c r="A220" i="207"/>
  <c r="A219" i="207"/>
  <c r="N218" i="207"/>
  <c r="A218" i="207"/>
  <c r="P217" i="207"/>
  <c r="O217" i="207"/>
  <c r="A217" i="207"/>
  <c r="N216" i="207"/>
  <c r="N215" i="207"/>
  <c r="A215" i="207"/>
  <c r="N213" i="207"/>
  <c r="A213" i="207"/>
  <c r="A212" i="207"/>
  <c r="N204" i="207"/>
  <c r="A204" i="207"/>
  <c r="N203" i="207"/>
  <c r="A203" i="207"/>
  <c r="N202" i="207"/>
  <c r="A202" i="207"/>
  <c r="A201" i="207"/>
  <c r="N200" i="207"/>
  <c r="A200" i="207"/>
  <c r="N199" i="207"/>
  <c r="A199" i="207"/>
  <c r="N198" i="207"/>
  <c r="A198" i="207"/>
  <c r="P197" i="207"/>
  <c r="O197" i="207"/>
  <c r="A197" i="207"/>
  <c r="N196" i="207"/>
  <c r="A196" i="207"/>
  <c r="N195" i="207"/>
  <c r="A195" i="207"/>
  <c r="N194" i="207"/>
  <c r="A194" i="207"/>
  <c r="P193" i="207"/>
  <c r="O193" i="207"/>
  <c r="A193" i="207"/>
  <c r="N192" i="207"/>
  <c r="A192" i="207"/>
  <c r="P191" i="207"/>
  <c r="O191" i="207"/>
  <c r="A191" i="207"/>
  <c r="N190" i="207"/>
  <c r="A190" i="207"/>
  <c r="N189" i="207"/>
  <c r="A189" i="207"/>
  <c r="P188" i="207"/>
  <c r="O188" i="207"/>
  <c r="A188" i="207"/>
  <c r="A187" i="207"/>
  <c r="A186" i="207"/>
  <c r="A185" i="207"/>
  <c r="A184" i="207"/>
  <c r="N169" i="207"/>
  <c r="A169" i="207"/>
  <c r="P168" i="207"/>
  <c r="O168" i="207"/>
  <c r="A168" i="207"/>
  <c r="N167" i="207"/>
  <c r="A167" i="207"/>
  <c r="P166" i="207"/>
  <c r="O166" i="207"/>
  <c r="A166" i="207"/>
  <c r="N165" i="207"/>
  <c r="A165" i="207"/>
  <c r="P164" i="207"/>
  <c r="O164" i="207"/>
  <c r="A164" i="207"/>
  <c r="N163" i="207"/>
  <c r="A163" i="207"/>
  <c r="N162" i="207"/>
  <c r="A162" i="207"/>
  <c r="P161" i="207"/>
  <c r="O161" i="207"/>
  <c r="A161" i="207"/>
  <c r="N160" i="207"/>
  <c r="N159" i="207"/>
  <c r="A159" i="207"/>
  <c r="P158" i="207"/>
  <c r="O158" i="207"/>
  <c r="N183" i="207"/>
  <c r="A183" i="207"/>
  <c r="N182" i="207"/>
  <c r="A182" i="207"/>
  <c r="P181" i="207"/>
  <c r="P179" i="207" s="1"/>
  <c r="O181" i="207"/>
  <c r="A181" i="207"/>
  <c r="A180" i="207"/>
  <c r="A179" i="207"/>
  <c r="A174" i="207"/>
  <c r="A173" i="207"/>
  <c r="N157" i="207"/>
  <c r="A157" i="207"/>
  <c r="P156" i="207"/>
  <c r="O156" i="207"/>
  <c r="A156" i="207"/>
  <c r="N155" i="207"/>
  <c r="A155" i="207"/>
  <c r="P154" i="207"/>
  <c r="O154" i="207"/>
  <c r="A154" i="207"/>
  <c r="A153" i="207"/>
  <c r="A152" i="207"/>
  <c r="A151" i="207"/>
  <c r="A149" i="207"/>
  <c r="A148" i="207"/>
  <c r="N147" i="207"/>
  <c r="A147" i="207"/>
  <c r="N146" i="207"/>
  <c r="A146" i="207"/>
  <c r="P145" i="207"/>
  <c r="O145" i="207"/>
  <c r="A145" i="207"/>
  <c r="N144" i="207"/>
  <c r="A144" i="207"/>
  <c r="N143" i="207"/>
  <c r="A143" i="207"/>
  <c r="N142" i="207"/>
  <c r="A142" i="207"/>
  <c r="N141" i="207"/>
  <c r="A141" i="207"/>
  <c r="N140" i="207"/>
  <c r="A140" i="207"/>
  <c r="P139" i="207"/>
  <c r="O139" i="207"/>
  <c r="A139" i="207"/>
  <c r="A138" i="207"/>
  <c r="A137" i="207"/>
  <c r="A136" i="207"/>
  <c r="A135" i="207"/>
  <c r="N134" i="207"/>
  <c r="A134" i="207"/>
  <c r="N133" i="207"/>
  <c r="A133" i="207"/>
  <c r="N132" i="207"/>
  <c r="A132" i="207"/>
  <c r="N131" i="207"/>
  <c r="A131" i="207"/>
  <c r="N130" i="207"/>
  <c r="A130" i="207"/>
  <c r="N129" i="207"/>
  <c r="A129" i="207"/>
  <c r="N128" i="207"/>
  <c r="A128" i="207"/>
  <c r="N127" i="207"/>
  <c r="A127" i="207"/>
  <c r="N126" i="207"/>
  <c r="A126" i="207"/>
  <c r="N125" i="207"/>
  <c r="A125" i="207"/>
  <c r="N123" i="207"/>
  <c r="A123" i="207"/>
  <c r="P122" i="207"/>
  <c r="N122" i="207" s="1"/>
  <c r="A122" i="207"/>
  <c r="A121" i="207"/>
  <c r="A120" i="207"/>
  <c r="A119" i="207"/>
  <c r="A118" i="207"/>
  <c r="A117" i="207"/>
  <c r="A116" i="207"/>
  <c r="N115" i="207"/>
  <c r="A115" i="207"/>
  <c r="N114" i="207"/>
  <c r="A114" i="207"/>
  <c r="P113" i="207"/>
  <c r="O113" i="207"/>
  <c r="A113" i="207"/>
  <c r="N112" i="207"/>
  <c r="A112" i="207"/>
  <c r="N111" i="207"/>
  <c r="A111" i="207"/>
  <c r="P110" i="207"/>
  <c r="O110" i="207"/>
  <c r="A110" i="207"/>
  <c r="A109" i="207"/>
  <c r="A108" i="207"/>
  <c r="A107" i="207"/>
  <c r="A106" i="207"/>
  <c r="N105" i="207"/>
  <c r="A105" i="207"/>
  <c r="P104" i="207"/>
  <c r="O104" i="207"/>
  <c r="A104" i="207"/>
  <c r="N103" i="207"/>
  <c r="A103" i="207"/>
  <c r="P102" i="207"/>
  <c r="O102" i="207"/>
  <c r="A102" i="207"/>
  <c r="N99" i="207"/>
  <c r="A99" i="207"/>
  <c r="P98" i="207"/>
  <c r="P87" i="207" s="1"/>
  <c r="P85" i="207" s="1"/>
  <c r="O98" i="207"/>
  <c r="O87" i="207" s="1"/>
  <c r="O85" i="207" s="1"/>
  <c r="A98" i="207"/>
  <c r="A97" i="207"/>
  <c r="N96" i="207"/>
  <c r="P95" i="207"/>
  <c r="O95" i="207"/>
  <c r="A95" i="207"/>
  <c r="A94" i="207"/>
  <c r="A93" i="207"/>
  <c r="A92" i="207"/>
  <c r="A91" i="207"/>
  <c r="N84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P71" i="207"/>
  <c r="P69" i="207" s="1"/>
  <c r="P67" i="207" s="1"/>
  <c r="O71" i="207"/>
  <c r="A71" i="207"/>
  <c r="A70" i="207"/>
  <c r="A69" i="207"/>
  <c r="A68" i="207"/>
  <c r="A67" i="207"/>
  <c r="N64" i="207"/>
  <c r="N62" i="207" s="1"/>
  <c r="A64" i="207"/>
  <c r="P63" i="207"/>
  <c r="O63" i="207"/>
  <c r="O61" i="207" s="1"/>
  <c r="A63" i="207"/>
  <c r="A62" i="207"/>
  <c r="A61" i="207"/>
  <c r="N60" i="207"/>
  <c r="N59" i="207"/>
  <c r="A59" i="207"/>
  <c r="N58" i="207"/>
  <c r="A58" i="207"/>
  <c r="N57" i="207"/>
  <c r="A57" i="207"/>
  <c r="P56" i="207"/>
  <c r="O56" i="207"/>
  <c r="A56" i="207"/>
  <c r="N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A47" i="207"/>
  <c r="N46" i="207"/>
  <c r="A46" i="207"/>
  <c r="N45" i="207"/>
  <c r="N44" i="207"/>
  <c r="A44" i="207"/>
  <c r="N43" i="207"/>
  <c r="A43" i="207"/>
  <c r="N42" i="207"/>
  <c r="A42" i="207"/>
  <c r="N41" i="207"/>
  <c r="A41" i="207"/>
  <c r="N40" i="207"/>
  <c r="A40" i="207"/>
  <c r="N39" i="207"/>
  <c r="A39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A20" i="207"/>
  <c r="A19" i="207"/>
  <c r="A18" i="207"/>
  <c r="A17" i="207"/>
  <c r="A16" i="207"/>
  <c r="A15" i="207"/>
  <c r="A14" i="207"/>
  <c r="A13" i="207"/>
  <c r="P776" i="208"/>
  <c r="P774" i="208" s="1"/>
  <c r="O776" i="208"/>
  <c r="O774" i="208" s="1"/>
  <c r="N773" i="208"/>
  <c r="P772" i="208"/>
  <c r="O772" i="208"/>
  <c r="N771" i="208"/>
  <c r="P770" i="208"/>
  <c r="O770" i="208"/>
  <c r="N765" i="208"/>
  <c r="N764" i="208" s="1"/>
  <c r="P764" i="208"/>
  <c r="O764" i="208"/>
  <c r="N759" i="208"/>
  <c r="N758" i="208" s="1"/>
  <c r="N757" i="208"/>
  <c r="N756" i="208"/>
  <c r="N755" i="208"/>
  <c r="N753" i="208"/>
  <c r="N752" i="208"/>
  <c r="N751" i="208"/>
  <c r="P750" i="208"/>
  <c r="O750" i="208"/>
  <c r="N749" i="208"/>
  <c r="N748" i="208"/>
  <c r="N747" i="208"/>
  <c r="P746" i="208"/>
  <c r="O746" i="208"/>
  <c r="N744" i="208"/>
  <c r="N741" i="208"/>
  <c r="N740" i="208"/>
  <c r="P739" i="208"/>
  <c r="O739" i="208"/>
  <c r="N738" i="208"/>
  <c r="N736" i="208"/>
  <c r="N735" i="208"/>
  <c r="N734" i="208"/>
  <c r="P733" i="208"/>
  <c r="N732" i="208"/>
  <c r="P731" i="208"/>
  <c r="O731" i="208"/>
  <c r="N730" i="208"/>
  <c r="N728" i="208"/>
  <c r="N727" i="208"/>
  <c r="N726" i="208"/>
  <c r="P725" i="208"/>
  <c r="N724" i="208"/>
  <c r="N723" i="208"/>
  <c r="N722" i="208"/>
  <c r="N721" i="208"/>
  <c r="N720" i="208"/>
  <c r="N719" i="208"/>
  <c r="N718" i="208"/>
  <c r="P717" i="208"/>
  <c r="O717" i="208"/>
  <c r="N712" i="208"/>
  <c r="N711" i="208"/>
  <c r="P710" i="208"/>
  <c r="O710" i="208"/>
  <c r="N709" i="208"/>
  <c r="N708" i="208"/>
  <c r="P707" i="208"/>
  <c r="O707" i="208"/>
  <c r="N706" i="208"/>
  <c r="N705" i="208"/>
  <c r="P704" i="208"/>
  <c r="O704" i="208"/>
  <c r="N703" i="208"/>
  <c r="N698" i="208"/>
  <c r="N697" i="208"/>
  <c r="P696" i="208"/>
  <c r="O696" i="208"/>
  <c r="N691" i="208"/>
  <c r="P690" i="208"/>
  <c r="O690" i="208"/>
  <c r="O688" i="208" s="1"/>
  <c r="O686" i="208" s="1"/>
  <c r="N679" i="208"/>
  <c r="P678" i="208"/>
  <c r="O678" i="208"/>
  <c r="N677" i="208"/>
  <c r="N676" i="208"/>
  <c r="P675" i="208"/>
  <c r="O675" i="208"/>
  <c r="N674" i="208"/>
  <c r="P673" i="208"/>
  <c r="O673" i="208"/>
  <c r="N672" i="208"/>
  <c r="P671" i="208"/>
  <c r="O671" i="208"/>
  <c r="N670" i="208"/>
  <c r="P669" i="208"/>
  <c r="O669" i="208"/>
  <c r="N668" i="208"/>
  <c r="N667" i="208"/>
  <c r="N666" i="208"/>
  <c r="N665" i="208"/>
  <c r="P664" i="208"/>
  <c r="O664" i="208"/>
  <c r="N658" i="208"/>
  <c r="N657" i="208" s="1"/>
  <c r="N656" i="208"/>
  <c r="N655" i="208"/>
  <c r="N654" i="208"/>
  <c r="N653" i="208"/>
  <c r="P652" i="208"/>
  <c r="O652" i="208"/>
  <c r="N651" i="208"/>
  <c r="P650" i="208"/>
  <c r="O650" i="208"/>
  <c r="N649" i="208"/>
  <c r="N648" i="208"/>
  <c r="P647" i="208"/>
  <c r="O647" i="208"/>
  <c r="N646" i="208"/>
  <c r="N645" i="208"/>
  <c r="P644" i="208"/>
  <c r="O644" i="208"/>
  <c r="N643" i="208"/>
  <c r="N642" i="208"/>
  <c r="N641" i="208"/>
  <c r="N640" i="208"/>
  <c r="P639" i="208"/>
  <c r="O639" i="208"/>
  <c r="N634" i="208"/>
  <c r="N633" i="208"/>
  <c r="P632" i="208"/>
  <c r="P630" i="208" s="1"/>
  <c r="O632" i="208"/>
  <c r="N627" i="208"/>
  <c r="P626" i="208"/>
  <c r="O626" i="208"/>
  <c r="A626" i="208"/>
  <c r="N623" i="208"/>
  <c r="A622" i="208"/>
  <c r="A621" i="208"/>
  <c r="A620" i="208"/>
  <c r="A619" i="208"/>
  <c r="A618" i="208"/>
  <c r="N617" i="208"/>
  <c r="A617" i="208"/>
  <c r="N616" i="208"/>
  <c r="A616" i="208"/>
  <c r="P615" i="208"/>
  <c r="P613" i="208" s="1"/>
  <c r="O615" i="208"/>
  <c r="O613" i="208" s="1"/>
  <c r="A615" i="208"/>
  <c r="A614" i="208"/>
  <c r="A613" i="208"/>
  <c r="N612" i="208"/>
  <c r="N611" i="208" s="1"/>
  <c r="P611" i="208"/>
  <c r="O611" i="208"/>
  <c r="N610" i="208"/>
  <c r="P609" i="208"/>
  <c r="O609" i="208"/>
  <c r="N608" i="208"/>
  <c r="P607" i="208"/>
  <c r="O607" i="208"/>
  <c r="N606" i="208"/>
  <c r="P605" i="208"/>
  <c r="O605" i="208"/>
  <c r="N604" i="208"/>
  <c r="A604" i="208"/>
  <c r="N602" i="208"/>
  <c r="A602" i="208"/>
  <c r="P601" i="208"/>
  <c r="O601" i="208"/>
  <c r="A601" i="208"/>
  <c r="N600" i="208"/>
  <c r="A600" i="208"/>
  <c r="N598" i="208"/>
  <c r="A598" i="208"/>
  <c r="P597" i="208"/>
  <c r="O597" i="208"/>
  <c r="A597" i="208"/>
  <c r="N596" i="208"/>
  <c r="A596" i="208"/>
  <c r="N595" i="208"/>
  <c r="A595" i="208"/>
  <c r="N594" i="208"/>
  <c r="A594" i="208"/>
  <c r="N593" i="208"/>
  <c r="A593" i="208"/>
  <c r="P592" i="208"/>
  <c r="O592" i="208"/>
  <c r="A592" i="208"/>
  <c r="A591" i="208"/>
  <c r="A590" i="208"/>
  <c r="A589" i="208"/>
  <c r="A588" i="208"/>
  <c r="A587" i="208"/>
  <c r="A586" i="208"/>
  <c r="N66" i="208"/>
  <c r="N65" i="208" s="1"/>
  <c r="A66" i="208"/>
  <c r="P65" i="208"/>
  <c r="A65" i="208"/>
  <c r="N584" i="208"/>
  <c r="N583" i="208" s="1"/>
  <c r="A584" i="208"/>
  <c r="O581" i="208"/>
  <c r="O579" i="208" s="1"/>
  <c r="A583" i="208"/>
  <c r="A582" i="208"/>
  <c r="A581" i="208"/>
  <c r="A580" i="208"/>
  <c r="A579" i="208"/>
  <c r="N577" i="208"/>
  <c r="A577" i="208"/>
  <c r="N576" i="208"/>
  <c r="A576" i="208"/>
  <c r="N575" i="208"/>
  <c r="A575" i="208"/>
  <c r="P572" i="208"/>
  <c r="O572" i="208"/>
  <c r="A574" i="208"/>
  <c r="A573" i="208"/>
  <c r="A572" i="208"/>
  <c r="N571" i="208"/>
  <c r="A571" i="208"/>
  <c r="N570" i="208"/>
  <c r="A570" i="208"/>
  <c r="P569" i="208"/>
  <c r="O569" i="208"/>
  <c r="A569" i="208"/>
  <c r="N568" i="208"/>
  <c r="A568" i="208"/>
  <c r="P567" i="208"/>
  <c r="O567" i="208"/>
  <c r="A567" i="208"/>
  <c r="N566" i="208"/>
  <c r="A566" i="208"/>
  <c r="P565" i="208"/>
  <c r="O565" i="208"/>
  <c r="A565" i="208"/>
  <c r="A564" i="208"/>
  <c r="A563" i="208"/>
  <c r="A560" i="208"/>
  <c r="N559" i="208"/>
  <c r="A559" i="208"/>
  <c r="P558" i="208"/>
  <c r="O558" i="208"/>
  <c r="A558" i="208"/>
  <c r="N557" i="208"/>
  <c r="A557" i="208"/>
  <c r="N555" i="208"/>
  <c r="A555" i="208"/>
  <c r="N554" i="208"/>
  <c r="A554" i="208"/>
  <c r="A553" i="208"/>
  <c r="A552" i="208"/>
  <c r="A551" i="208"/>
  <c r="A549" i="208"/>
  <c r="A548" i="208"/>
  <c r="A547" i="208"/>
  <c r="N546" i="208"/>
  <c r="A546" i="208"/>
  <c r="P545" i="208"/>
  <c r="O545" i="208"/>
  <c r="O543" i="208" s="1"/>
  <c r="N542" i="208"/>
  <c r="A542" i="208"/>
  <c r="N541" i="208"/>
  <c r="A541" i="208"/>
  <c r="P540" i="208"/>
  <c r="P538" i="208" s="1"/>
  <c r="O540" i="208"/>
  <c r="O538" i="208" s="1"/>
  <c r="A540" i="208"/>
  <c r="A539" i="208"/>
  <c r="A538" i="208"/>
  <c r="N537" i="208"/>
  <c r="A537" i="208"/>
  <c r="P536" i="208"/>
  <c r="O536" i="208"/>
  <c r="A536" i="208"/>
  <c r="N535" i="208"/>
  <c r="A535" i="208"/>
  <c r="P534" i="208"/>
  <c r="O534" i="208"/>
  <c r="A534" i="208"/>
  <c r="A533" i="208"/>
  <c r="A532" i="208"/>
  <c r="A531" i="208"/>
  <c r="A530" i="208"/>
  <c r="P528" i="208"/>
  <c r="O528" i="208"/>
  <c r="A528" i="208"/>
  <c r="N527" i="208"/>
  <c r="A527" i="208"/>
  <c r="N526" i="208"/>
  <c r="A526" i="208"/>
  <c r="N525" i="208"/>
  <c r="A525" i="208"/>
  <c r="P524" i="208"/>
  <c r="O524" i="208"/>
  <c r="A524" i="208"/>
  <c r="N523" i="208"/>
  <c r="A523" i="208"/>
  <c r="N522" i="208"/>
  <c r="A522" i="208"/>
  <c r="N521" i="208"/>
  <c r="A521" i="208"/>
  <c r="N520" i="208"/>
  <c r="A520" i="208"/>
  <c r="N519" i="208"/>
  <c r="A519" i="208"/>
  <c r="N518" i="208"/>
  <c r="A518" i="208"/>
  <c r="N517" i="208"/>
  <c r="A517" i="208"/>
  <c r="N516" i="208"/>
  <c r="A516" i="208"/>
  <c r="N515" i="208"/>
  <c r="A515" i="208"/>
  <c r="P514" i="208"/>
  <c r="O514" i="208"/>
  <c r="A514" i="208"/>
  <c r="N511" i="208"/>
  <c r="A511" i="208"/>
  <c r="N510" i="208"/>
  <c r="A510" i="208"/>
  <c r="A509" i="208"/>
  <c r="A508" i="208"/>
  <c r="A507" i="208"/>
  <c r="A506" i="208"/>
  <c r="A505" i="208"/>
  <c r="A504" i="208"/>
  <c r="A503" i="208"/>
  <c r="N500" i="208"/>
  <c r="A500" i="208"/>
  <c r="P499" i="208"/>
  <c r="O499" i="208"/>
  <c r="O494" i="208" s="1"/>
  <c r="A499" i="208"/>
  <c r="N498" i="208"/>
  <c r="A498" i="208"/>
  <c r="N497" i="208"/>
  <c r="A497" i="208"/>
  <c r="A496" i="208"/>
  <c r="A495" i="208"/>
  <c r="A494" i="208"/>
  <c r="A493" i="208"/>
  <c r="A492" i="208"/>
  <c r="A491" i="208"/>
  <c r="A490" i="208"/>
  <c r="N489" i="208"/>
  <c r="A489" i="208"/>
  <c r="N488" i="208"/>
  <c r="A488" i="208"/>
  <c r="P487" i="208"/>
  <c r="O487" i="208"/>
  <c r="A487" i="208"/>
  <c r="N486" i="208"/>
  <c r="N485" i="208"/>
  <c r="N483" i="208"/>
  <c r="A483" i="208"/>
  <c r="N482" i="208"/>
  <c r="A482" i="208"/>
  <c r="N481" i="208"/>
  <c r="A481" i="208"/>
  <c r="N480" i="208"/>
  <c r="A480" i="208"/>
  <c r="N479" i="208"/>
  <c r="A479" i="208"/>
  <c r="P478" i="208"/>
  <c r="A478" i="208"/>
  <c r="N477" i="208"/>
  <c r="A477" i="208"/>
  <c r="N476" i="208"/>
  <c r="A476" i="208"/>
  <c r="N475" i="208"/>
  <c r="A475" i="208"/>
  <c r="N474" i="208"/>
  <c r="A474" i="208"/>
  <c r="N473" i="208"/>
  <c r="A473" i="208"/>
  <c r="N472" i="208"/>
  <c r="A472" i="208"/>
  <c r="N471" i="208"/>
  <c r="A471" i="208"/>
  <c r="N470" i="208"/>
  <c r="A470" i="208"/>
  <c r="P469" i="208"/>
  <c r="O469" i="208"/>
  <c r="A469" i="208"/>
  <c r="N468" i="208"/>
  <c r="A468" i="208"/>
  <c r="N467" i="208"/>
  <c r="A467" i="208"/>
  <c r="N466" i="208"/>
  <c r="A466" i="208"/>
  <c r="N465" i="208"/>
  <c r="A465" i="208"/>
  <c r="N464" i="208"/>
  <c r="A464" i="208"/>
  <c r="P463" i="208"/>
  <c r="O463" i="208"/>
  <c r="A463" i="208"/>
  <c r="N462" i="208"/>
  <c r="A462" i="208"/>
  <c r="N461" i="208"/>
  <c r="A461" i="208"/>
  <c r="N460" i="208"/>
  <c r="A460" i="208"/>
  <c r="P459" i="208"/>
  <c r="O459" i="208"/>
  <c r="A459" i="208"/>
  <c r="A458" i="208"/>
  <c r="A457" i="208"/>
  <c r="A456" i="208"/>
  <c r="A455" i="208"/>
  <c r="N101" i="208"/>
  <c r="A101" i="208"/>
  <c r="P100" i="208"/>
  <c r="O100" i="208"/>
  <c r="A100" i="208"/>
  <c r="N452" i="208"/>
  <c r="A452" i="208"/>
  <c r="P451" i="208"/>
  <c r="O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N444" i="208"/>
  <c r="A444" i="208"/>
  <c r="N443" i="208"/>
  <c r="A443" i="208"/>
  <c r="P442" i="208"/>
  <c r="O442" i="208"/>
  <c r="A442" i="208"/>
  <c r="A441" i="208"/>
  <c r="A440" i="208"/>
  <c r="A439" i="208"/>
  <c r="A438" i="208"/>
  <c r="N431" i="208"/>
  <c r="N430" i="208" s="1"/>
  <c r="P430" i="208"/>
  <c r="O430" i="208"/>
  <c r="P428" i="208"/>
  <c r="O428" i="208"/>
  <c r="N427" i="208"/>
  <c r="A427" i="208"/>
  <c r="P426" i="208"/>
  <c r="O426" i="208"/>
  <c r="A426" i="208"/>
  <c r="N315" i="208"/>
  <c r="A315" i="208"/>
  <c r="N314" i="208"/>
  <c r="A314" i="208"/>
  <c r="P313" i="208"/>
  <c r="O313" i="208" s="1"/>
  <c r="N313" i="208" s="1"/>
  <c r="A313" i="208"/>
  <c r="A425" i="208"/>
  <c r="A424" i="208"/>
  <c r="A423" i="208"/>
  <c r="A422" i="208"/>
  <c r="A421" i="208"/>
  <c r="P416" i="208"/>
  <c r="O416" i="208"/>
  <c r="N415" i="208"/>
  <c r="A415" i="208"/>
  <c r="N414" i="208"/>
  <c r="A414" i="208"/>
  <c r="N413" i="208"/>
  <c r="A413" i="208"/>
  <c r="P412" i="208"/>
  <c r="O412" i="208"/>
  <c r="A412" i="208"/>
  <c r="N408" i="208"/>
  <c r="A408" i="208"/>
  <c r="A407" i="208"/>
  <c r="N411" i="208"/>
  <c r="A411" i="208"/>
  <c r="P410" i="208"/>
  <c r="O410" i="208"/>
  <c r="A410" i="208"/>
  <c r="N406" i="208"/>
  <c r="A406" i="208"/>
  <c r="P405" i="208"/>
  <c r="O405" i="208"/>
  <c r="A405" i="208"/>
  <c r="N404" i="208"/>
  <c r="A404" i="208"/>
  <c r="P403" i="208"/>
  <c r="O403" i="208"/>
  <c r="A403" i="208"/>
  <c r="N402" i="208"/>
  <c r="A402" i="208"/>
  <c r="N401" i="208"/>
  <c r="A401" i="208"/>
  <c r="N400" i="208"/>
  <c r="A400" i="208"/>
  <c r="N399" i="208"/>
  <c r="A399" i="208"/>
  <c r="N398" i="208"/>
  <c r="A398" i="208"/>
  <c r="N397" i="208"/>
  <c r="A397" i="208"/>
  <c r="N396" i="208"/>
  <c r="A396" i="208"/>
  <c r="P395" i="208"/>
  <c r="O395" i="208"/>
  <c r="A395" i="208"/>
  <c r="A394" i="208"/>
  <c r="A393" i="208"/>
  <c r="A392" i="208"/>
  <c r="A391" i="208"/>
  <c r="P386" i="208"/>
  <c r="P384" i="208" s="1"/>
  <c r="O386" i="208"/>
  <c r="A387" i="208"/>
  <c r="A386" i="208"/>
  <c r="A385" i="208"/>
  <c r="A384" i="208"/>
  <c r="N383" i="208"/>
  <c r="A383" i="208"/>
  <c r="N380" i="208"/>
  <c r="P379" i="208"/>
  <c r="P377" i="208" s="1"/>
  <c r="P375" i="208" s="1"/>
  <c r="O377" i="208"/>
  <c r="O375" i="208" s="1"/>
  <c r="A379" i="208"/>
  <c r="A378" i="208"/>
  <c r="A377" i="208"/>
  <c r="A376" i="208"/>
  <c r="A375" i="208"/>
  <c r="N374" i="208"/>
  <c r="A374" i="208"/>
  <c r="P373" i="208"/>
  <c r="O373" i="208"/>
  <c r="A373" i="208"/>
  <c r="N372" i="208"/>
  <c r="A372" i="208"/>
  <c r="N371" i="208"/>
  <c r="A371" i="208"/>
  <c r="N370" i="208"/>
  <c r="A370" i="208"/>
  <c r="N369" i="208"/>
  <c r="A369" i="208"/>
  <c r="N368" i="208"/>
  <c r="A368" i="208"/>
  <c r="N367" i="208"/>
  <c r="A367" i="208"/>
  <c r="N366" i="208"/>
  <c r="N365" i="208"/>
  <c r="A365" i="208"/>
  <c r="N364" i="208"/>
  <c r="A364" i="208"/>
  <c r="N363" i="208"/>
  <c r="A363" i="208"/>
  <c r="N362" i="208"/>
  <c r="A362" i="208"/>
  <c r="N361" i="208"/>
  <c r="A361" i="208"/>
  <c r="N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A353" i="208"/>
  <c r="N352" i="208"/>
  <c r="A352" i="208"/>
  <c r="N351" i="208"/>
  <c r="A351" i="208"/>
  <c r="P350" i="208"/>
  <c r="O350" i="208"/>
  <c r="A350" i="208"/>
  <c r="N349" i="208"/>
  <c r="A349" i="208"/>
  <c r="P348" i="208"/>
  <c r="O348" i="208"/>
  <c r="A348" i="208"/>
  <c r="N347" i="208"/>
  <c r="A347" i="208"/>
  <c r="N346" i="208"/>
  <c r="A346" i="208"/>
  <c r="N345" i="208"/>
  <c r="A345" i="208"/>
  <c r="N344" i="208"/>
  <c r="N343" i="208"/>
  <c r="A343" i="208"/>
  <c r="N342" i="208"/>
  <c r="A342" i="208"/>
  <c r="N341" i="208"/>
  <c r="A341" i="208"/>
  <c r="N339" i="208"/>
  <c r="A339" i="208"/>
  <c r="P338" i="208"/>
  <c r="A338" i="208"/>
  <c r="A337" i="208"/>
  <c r="A336" i="208"/>
  <c r="A335" i="208"/>
  <c r="A334" i="208"/>
  <c r="A333" i="208"/>
  <c r="A332" i="208"/>
  <c r="A327" i="208"/>
  <c r="N326" i="208"/>
  <c r="A326" i="208"/>
  <c r="P324" i="208"/>
  <c r="N324" i="208" s="1"/>
  <c r="A324" i="208"/>
  <c r="N323" i="208"/>
  <c r="A323" i="208"/>
  <c r="N322" i="208"/>
  <c r="A322" i="208"/>
  <c r="N321" i="208"/>
  <c r="A321" i="208"/>
  <c r="P320" i="208"/>
  <c r="O320" i="208"/>
  <c r="A320" i="208"/>
  <c r="N319" i="208"/>
  <c r="A319" i="208"/>
  <c r="N318" i="208"/>
  <c r="A318" i="208"/>
  <c r="N317" i="208"/>
  <c r="A317" i="208"/>
  <c r="P316" i="208"/>
  <c r="O316" i="208"/>
  <c r="A316" i="208"/>
  <c r="N312" i="208"/>
  <c r="A312" i="208"/>
  <c r="N309" i="208"/>
  <c r="A309" i="208"/>
  <c r="P308" i="208"/>
  <c r="O308" i="208"/>
  <c r="A308" i="208"/>
  <c r="N307" i="208"/>
  <c r="N306" i="208"/>
  <c r="N305" i="208"/>
  <c r="P304" i="208"/>
  <c r="O304" i="208"/>
  <c r="N303" i="208"/>
  <c r="N302" i="208"/>
  <c r="N301" i="208"/>
  <c r="N300" i="208"/>
  <c r="N299" i="208"/>
  <c r="P298" i="208"/>
  <c r="O298" i="208"/>
  <c r="N297" i="208"/>
  <c r="P296" i="208"/>
  <c r="O296" i="208"/>
  <c r="N294" i="208"/>
  <c r="N293" i="208"/>
  <c r="N291" i="208"/>
  <c r="N290" i="208"/>
  <c r="P289" i="208"/>
  <c r="O289" i="208"/>
  <c r="N284" i="208"/>
  <c r="N283" i="208"/>
  <c r="N282" i="208"/>
  <c r="N281" i="208"/>
  <c r="N280" i="208"/>
  <c r="A280" i="208"/>
  <c r="N279" i="208"/>
  <c r="A279" i="208"/>
  <c r="N278" i="208"/>
  <c r="A278" i="208"/>
  <c r="P277" i="208"/>
  <c r="P275" i="208" s="1"/>
  <c r="P273" i="208" s="1"/>
  <c r="O277" i="208"/>
  <c r="A277" i="208"/>
  <c r="A276" i="208"/>
  <c r="A275" i="208"/>
  <c r="A274" i="208"/>
  <c r="A273" i="208"/>
  <c r="N272" i="208"/>
  <c r="A272" i="208"/>
  <c r="P271" i="208"/>
  <c r="O271" i="208"/>
  <c r="A271" i="208"/>
  <c r="N270" i="208"/>
  <c r="A270" i="208"/>
  <c r="N269" i="208"/>
  <c r="A269" i="208"/>
  <c r="P268" i="208"/>
  <c r="O268" i="208"/>
  <c r="A268" i="208"/>
  <c r="N267" i="208"/>
  <c r="A267" i="208"/>
  <c r="P266" i="208"/>
  <c r="O266" i="208"/>
  <c r="A266" i="208"/>
  <c r="N265" i="208"/>
  <c r="P264" i="208"/>
  <c r="O264" i="208"/>
  <c r="N263" i="208"/>
  <c r="N262" i="208"/>
  <c r="P261" i="208"/>
  <c r="O261" i="208"/>
  <c r="A259" i="208"/>
  <c r="N211" i="208"/>
  <c r="N210" i="208"/>
  <c r="N208" i="208"/>
  <c r="N254" i="208"/>
  <c r="A254" i="208"/>
  <c r="P253" i="208"/>
  <c r="O253" i="208"/>
  <c r="A253" i="208"/>
  <c r="N252" i="208"/>
  <c r="A252" i="208"/>
  <c r="A250" i="208"/>
  <c r="N249" i="208"/>
  <c r="A249" i="208"/>
  <c r="N248" i="208"/>
  <c r="A248" i="208"/>
  <c r="N247" i="208"/>
  <c r="A247" i="208"/>
  <c r="N246" i="208"/>
  <c r="A246" i="208"/>
  <c r="N245" i="208"/>
  <c r="A245" i="208"/>
  <c r="N244" i="208"/>
  <c r="A244" i="208"/>
  <c r="A243" i="208"/>
  <c r="N242" i="208"/>
  <c r="A242" i="208"/>
  <c r="N241" i="208"/>
  <c r="A241" i="208"/>
  <c r="N240" i="208"/>
  <c r="A240" i="208"/>
  <c r="P239" i="208"/>
  <c r="O239" i="208"/>
  <c r="A239" i="208"/>
  <c r="N238" i="208"/>
  <c r="A238" i="208"/>
  <c r="N237" i="208"/>
  <c r="A237" i="208"/>
  <c r="P236" i="208"/>
  <c r="O236" i="208"/>
  <c r="A236" i="208"/>
  <c r="N235" i="208"/>
  <c r="A235" i="208"/>
  <c r="N233" i="208"/>
  <c r="A233" i="208"/>
  <c r="A232" i="208"/>
  <c r="N231" i="208"/>
  <c r="A231" i="208"/>
  <c r="N230" i="208"/>
  <c r="A230" i="208"/>
  <c r="N229" i="208"/>
  <c r="A229" i="208"/>
  <c r="N228" i="208"/>
  <c r="A228" i="208"/>
  <c r="P225" i="208"/>
  <c r="O225" i="208"/>
  <c r="A225" i="208"/>
  <c r="N223" i="208"/>
  <c r="A223" i="208"/>
  <c r="N222" i="208"/>
  <c r="A222" i="208"/>
  <c r="N221" i="208"/>
  <c r="A221" i="208"/>
  <c r="N220" i="208"/>
  <c r="A220" i="208"/>
  <c r="A219" i="208"/>
  <c r="N218" i="208"/>
  <c r="A218" i="208"/>
  <c r="P217" i="208"/>
  <c r="O217" i="208"/>
  <c r="A217" i="208"/>
  <c r="N216" i="208"/>
  <c r="N215" i="208"/>
  <c r="A215" i="208"/>
  <c r="N213" i="208"/>
  <c r="A213" i="208"/>
  <c r="A212" i="208"/>
  <c r="N204" i="208"/>
  <c r="A204" i="208"/>
  <c r="N203" i="208"/>
  <c r="A203" i="208"/>
  <c r="N202" i="208"/>
  <c r="A202" i="208"/>
  <c r="A201" i="208"/>
  <c r="N200" i="208"/>
  <c r="A200" i="208"/>
  <c r="N199" i="208"/>
  <c r="A199" i="208"/>
  <c r="N198" i="208"/>
  <c r="A198" i="208"/>
  <c r="P197" i="208"/>
  <c r="O197" i="208"/>
  <c r="A197" i="208"/>
  <c r="N196" i="208"/>
  <c r="A196" i="208"/>
  <c r="N195" i="208"/>
  <c r="A195" i="208"/>
  <c r="N194" i="208"/>
  <c r="A194" i="208"/>
  <c r="P193" i="208"/>
  <c r="O193" i="208"/>
  <c r="A193" i="208"/>
  <c r="N192" i="208"/>
  <c r="A192" i="208"/>
  <c r="P191" i="208"/>
  <c r="O191" i="208"/>
  <c r="A191" i="208"/>
  <c r="N190" i="208"/>
  <c r="A190" i="208"/>
  <c r="N189" i="208"/>
  <c r="A189" i="208"/>
  <c r="P188" i="208"/>
  <c r="O188" i="208"/>
  <c r="A188" i="208"/>
  <c r="A187" i="208"/>
  <c r="A186" i="208"/>
  <c r="A185" i="208"/>
  <c r="A184" i="208"/>
  <c r="N169" i="208"/>
  <c r="A169" i="208"/>
  <c r="P168" i="208"/>
  <c r="O168" i="208"/>
  <c r="A168" i="208"/>
  <c r="N167" i="208"/>
  <c r="A167" i="208"/>
  <c r="P166" i="208"/>
  <c r="O166" i="208"/>
  <c r="A166" i="208"/>
  <c r="N165" i="208"/>
  <c r="A165" i="208"/>
  <c r="P164" i="208"/>
  <c r="O164" i="208"/>
  <c r="A164" i="208"/>
  <c r="N163" i="208"/>
  <c r="A163" i="208"/>
  <c r="N162" i="208"/>
  <c r="A162" i="208"/>
  <c r="P161" i="208"/>
  <c r="O161" i="208"/>
  <c r="A161" i="208"/>
  <c r="N160" i="208"/>
  <c r="N159" i="208"/>
  <c r="A159" i="208"/>
  <c r="P158" i="208"/>
  <c r="O158" i="208"/>
  <c r="N183" i="208"/>
  <c r="A183" i="208"/>
  <c r="N182" i="208"/>
  <c r="A182" i="208"/>
  <c r="P181" i="208"/>
  <c r="O181" i="208"/>
  <c r="O179" i="208" s="1"/>
  <c r="A181" i="208"/>
  <c r="A180" i="208"/>
  <c r="A179" i="208"/>
  <c r="A174" i="208"/>
  <c r="A173" i="208"/>
  <c r="N157" i="208"/>
  <c r="A157" i="208"/>
  <c r="P156" i="208"/>
  <c r="O156" i="208"/>
  <c r="A156" i="208"/>
  <c r="N155" i="208"/>
  <c r="A155" i="208"/>
  <c r="P154" i="208"/>
  <c r="O154" i="208"/>
  <c r="A154" i="208"/>
  <c r="A153" i="208"/>
  <c r="A152" i="208"/>
  <c r="A151" i="208"/>
  <c r="A149" i="208"/>
  <c r="A148" i="208"/>
  <c r="N147" i="208"/>
  <c r="A147" i="208"/>
  <c r="N146" i="208"/>
  <c r="A146" i="208"/>
  <c r="P145" i="208"/>
  <c r="O145" i="208"/>
  <c r="A145" i="208"/>
  <c r="N144" i="208"/>
  <c r="A144" i="208"/>
  <c r="N143" i="208"/>
  <c r="A143" i="208"/>
  <c r="N142" i="208"/>
  <c r="A142" i="208"/>
  <c r="N141" i="208"/>
  <c r="A141" i="208"/>
  <c r="N140" i="208"/>
  <c r="A140" i="208"/>
  <c r="P139" i="208"/>
  <c r="O139" i="208"/>
  <c r="A139" i="208"/>
  <c r="A138" i="208"/>
  <c r="A137" i="208"/>
  <c r="A136" i="208"/>
  <c r="A135" i="208"/>
  <c r="N134" i="208"/>
  <c r="A134" i="208"/>
  <c r="N133" i="208"/>
  <c r="A133" i="208"/>
  <c r="N132" i="208"/>
  <c r="A132" i="208"/>
  <c r="N131" i="208"/>
  <c r="A131" i="208"/>
  <c r="N130" i="208"/>
  <c r="A130" i="208"/>
  <c r="N129" i="208"/>
  <c r="A129" i="208"/>
  <c r="N128" i="208"/>
  <c r="A128" i="208"/>
  <c r="N127" i="208"/>
  <c r="A127" i="208"/>
  <c r="N126" i="208"/>
  <c r="A126" i="208"/>
  <c r="N125" i="208"/>
  <c r="A125" i="208"/>
  <c r="N123" i="208"/>
  <c r="A123" i="208"/>
  <c r="P122" i="208"/>
  <c r="A122" i="208"/>
  <c r="A121" i="208"/>
  <c r="A120" i="208"/>
  <c r="A119" i="208"/>
  <c r="A118" i="208"/>
  <c r="A117" i="208"/>
  <c r="A116" i="208"/>
  <c r="N115" i="208"/>
  <c r="A115" i="208"/>
  <c r="N114" i="208"/>
  <c r="A114" i="208"/>
  <c r="P113" i="208"/>
  <c r="O113" i="208"/>
  <c r="A113" i="208"/>
  <c r="N112" i="208"/>
  <c r="A112" i="208"/>
  <c r="N111" i="208"/>
  <c r="A111" i="208"/>
  <c r="P110" i="208"/>
  <c r="O110" i="208"/>
  <c r="A110" i="208"/>
  <c r="A109" i="208"/>
  <c r="A108" i="208"/>
  <c r="A107" i="208"/>
  <c r="A106" i="208"/>
  <c r="N105" i="208"/>
  <c r="A105" i="208"/>
  <c r="P104" i="208"/>
  <c r="O104" i="208"/>
  <c r="A104" i="208"/>
  <c r="N103" i="208"/>
  <c r="A103" i="208"/>
  <c r="P102" i="208"/>
  <c r="O102" i="208"/>
  <c r="A102" i="208"/>
  <c r="N99" i="208"/>
  <c r="A99" i="208"/>
  <c r="P98" i="208"/>
  <c r="P87" i="208" s="1"/>
  <c r="P85" i="208" s="1"/>
  <c r="O98" i="208"/>
  <c r="O87" i="208" s="1"/>
  <c r="O85" i="208" s="1"/>
  <c r="A98" i="208"/>
  <c r="A97" i="208"/>
  <c r="N96" i="208"/>
  <c r="P95" i="208"/>
  <c r="O95" i="208"/>
  <c r="A95" i="208"/>
  <c r="A94" i="208"/>
  <c r="A93" i="208"/>
  <c r="A92" i="208"/>
  <c r="A91" i="208"/>
  <c r="N84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P71" i="208"/>
  <c r="P69" i="208" s="1"/>
  <c r="P67" i="208" s="1"/>
  <c r="O71" i="208"/>
  <c r="A71" i="208"/>
  <c r="A70" i="208"/>
  <c r="A69" i="208"/>
  <c r="A68" i="208"/>
  <c r="A67" i="208"/>
  <c r="N64" i="208"/>
  <c r="N62" i="208" s="1"/>
  <c r="A64" i="208"/>
  <c r="P63" i="208"/>
  <c r="O63" i="208"/>
  <c r="O61" i="208" s="1"/>
  <c r="A63" i="208"/>
  <c r="A62" i="208"/>
  <c r="A61" i="208"/>
  <c r="N60" i="208"/>
  <c r="N59" i="208"/>
  <c r="A59" i="208"/>
  <c r="N58" i="208"/>
  <c r="A58" i="208"/>
  <c r="N57" i="208"/>
  <c r="A57" i="208"/>
  <c r="P56" i="208"/>
  <c r="O56" i="208"/>
  <c r="A56" i="208"/>
  <c r="N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A47" i="208"/>
  <c r="N46" i="208"/>
  <c r="A46" i="208"/>
  <c r="N45" i="208"/>
  <c r="N44" i="208"/>
  <c r="A44" i="208"/>
  <c r="N43" i="208"/>
  <c r="A43" i="208"/>
  <c r="N42" i="208"/>
  <c r="A42" i="208"/>
  <c r="N41" i="208"/>
  <c r="A41" i="208"/>
  <c r="N40" i="208"/>
  <c r="A40" i="208"/>
  <c r="N39" i="208"/>
  <c r="A39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A20" i="208"/>
  <c r="A19" i="208"/>
  <c r="A18" i="208"/>
  <c r="A17" i="208"/>
  <c r="A16" i="208"/>
  <c r="A15" i="208"/>
  <c r="A14" i="208"/>
  <c r="A13" i="208"/>
  <c r="P776" i="210"/>
  <c r="P774" i="210" s="1"/>
  <c r="N773" i="210"/>
  <c r="P772" i="210"/>
  <c r="O772" i="210"/>
  <c r="N771" i="210"/>
  <c r="P770" i="210"/>
  <c r="O770" i="210"/>
  <c r="N765" i="210"/>
  <c r="N764" i="210" s="1"/>
  <c r="P764" i="210"/>
  <c r="O764" i="210"/>
  <c r="N759" i="210"/>
  <c r="N758" i="210" s="1"/>
  <c r="N757" i="210"/>
  <c r="N756" i="210"/>
  <c r="N755" i="210"/>
  <c r="N753" i="210"/>
  <c r="N752" i="210"/>
  <c r="N751" i="210"/>
  <c r="P750" i="210"/>
  <c r="O750" i="210"/>
  <c r="N749" i="210"/>
  <c r="N748" i="210"/>
  <c r="N747" i="210"/>
  <c r="P746" i="210"/>
  <c r="O746" i="210"/>
  <c r="N744" i="210"/>
  <c r="N741" i="210"/>
  <c r="N740" i="210"/>
  <c r="P739" i="210"/>
  <c r="O739" i="210"/>
  <c r="N738" i="210"/>
  <c r="N736" i="210"/>
  <c r="N735" i="210"/>
  <c r="N734" i="210"/>
  <c r="P733" i="210"/>
  <c r="N732" i="210"/>
  <c r="P731" i="210"/>
  <c r="O731" i="210"/>
  <c r="N730" i="210"/>
  <c r="N728" i="210"/>
  <c r="N727" i="210"/>
  <c r="N726" i="210"/>
  <c r="P725" i="210"/>
  <c r="N724" i="210"/>
  <c r="N723" i="210"/>
  <c r="N722" i="210"/>
  <c r="N721" i="210"/>
  <c r="N720" i="210"/>
  <c r="N719" i="210"/>
  <c r="N718" i="210"/>
  <c r="P717" i="210"/>
  <c r="O717" i="210"/>
  <c r="N712" i="210"/>
  <c r="N711" i="210"/>
  <c r="P710" i="210"/>
  <c r="O710" i="210"/>
  <c r="N709" i="210"/>
  <c r="N708" i="210"/>
  <c r="P707" i="210"/>
  <c r="O707" i="210"/>
  <c r="N706" i="210"/>
  <c r="N705" i="210"/>
  <c r="P704" i="210"/>
  <c r="O704" i="210"/>
  <c r="N703" i="210"/>
  <c r="N698" i="210"/>
  <c r="N697" i="210"/>
  <c r="P696" i="210"/>
  <c r="O696" i="210"/>
  <c r="N691" i="210"/>
  <c r="P690" i="210"/>
  <c r="P688" i="210" s="1"/>
  <c r="P686" i="210" s="1"/>
  <c r="O690" i="210"/>
  <c r="O688" i="210" s="1"/>
  <c r="O686" i="210" s="1"/>
  <c r="N679" i="210"/>
  <c r="P678" i="210"/>
  <c r="O678" i="210"/>
  <c r="N677" i="210"/>
  <c r="N676" i="210"/>
  <c r="P675" i="210"/>
  <c r="O675" i="210"/>
  <c r="N674" i="210"/>
  <c r="P673" i="210"/>
  <c r="O673" i="210"/>
  <c r="N672" i="210"/>
  <c r="P671" i="210"/>
  <c r="O671" i="210"/>
  <c r="N670" i="210"/>
  <c r="P669" i="210"/>
  <c r="O669" i="210"/>
  <c r="N668" i="210"/>
  <c r="N667" i="210"/>
  <c r="N666" i="210"/>
  <c r="N665" i="210"/>
  <c r="P664" i="210"/>
  <c r="O664" i="210"/>
  <c r="N658" i="210"/>
  <c r="N657" i="210" s="1"/>
  <c r="N656" i="210"/>
  <c r="N655" i="210"/>
  <c r="N654" i="210"/>
  <c r="N653" i="210"/>
  <c r="P652" i="210"/>
  <c r="O652" i="210"/>
  <c r="N651" i="210"/>
  <c r="P650" i="210"/>
  <c r="O650" i="210"/>
  <c r="N649" i="210"/>
  <c r="N648" i="210"/>
  <c r="P647" i="210"/>
  <c r="O647" i="210"/>
  <c r="N646" i="210"/>
  <c r="N645" i="210"/>
  <c r="P644" i="210"/>
  <c r="O644" i="210"/>
  <c r="N643" i="210"/>
  <c r="N642" i="210"/>
  <c r="N641" i="210"/>
  <c r="N640" i="210"/>
  <c r="P639" i="210"/>
  <c r="O639" i="210"/>
  <c r="N634" i="210"/>
  <c r="N633" i="210"/>
  <c r="P632" i="210"/>
  <c r="P630" i="210" s="1"/>
  <c r="O632" i="210"/>
  <c r="N627" i="210"/>
  <c r="P626" i="210"/>
  <c r="O626" i="210"/>
  <c r="A626" i="210"/>
  <c r="N623" i="210"/>
  <c r="A622" i="210"/>
  <c r="A621" i="210"/>
  <c r="A620" i="210"/>
  <c r="A619" i="210"/>
  <c r="A618" i="210"/>
  <c r="N617" i="210"/>
  <c r="A617" i="210"/>
  <c r="N616" i="210"/>
  <c r="A616" i="210"/>
  <c r="P615" i="210"/>
  <c r="P613" i="210" s="1"/>
  <c r="O615" i="210"/>
  <c r="O613" i="210" s="1"/>
  <c r="A615" i="210"/>
  <c r="A614" i="210"/>
  <c r="A613" i="210"/>
  <c r="N612" i="210"/>
  <c r="N611" i="210" s="1"/>
  <c r="P611" i="210"/>
  <c r="O611" i="210"/>
  <c r="N610" i="210"/>
  <c r="P609" i="210"/>
  <c r="O609" i="210"/>
  <c r="N608" i="210"/>
  <c r="P607" i="210"/>
  <c r="O607" i="210"/>
  <c r="N606" i="210"/>
  <c r="P605" i="210"/>
  <c r="O605" i="210"/>
  <c r="N604" i="210"/>
  <c r="A604" i="210"/>
  <c r="N602" i="210"/>
  <c r="A602" i="210"/>
  <c r="P601" i="210"/>
  <c r="O601" i="210"/>
  <c r="A601" i="210"/>
  <c r="N600" i="210"/>
  <c r="A600" i="210"/>
  <c r="N598" i="210"/>
  <c r="A598" i="210"/>
  <c r="P597" i="210"/>
  <c r="O597" i="210"/>
  <c r="A597" i="210"/>
  <c r="N596" i="210"/>
  <c r="A596" i="210"/>
  <c r="N595" i="210"/>
  <c r="A595" i="210"/>
  <c r="N594" i="210"/>
  <c r="A594" i="210"/>
  <c r="N593" i="210"/>
  <c r="A593" i="210"/>
  <c r="P592" i="210"/>
  <c r="O592" i="210"/>
  <c r="A592" i="210"/>
  <c r="A591" i="210"/>
  <c r="A590" i="210"/>
  <c r="A589" i="210"/>
  <c r="A588" i="210"/>
  <c r="A587" i="210"/>
  <c r="A586" i="210"/>
  <c r="N66" i="210"/>
  <c r="N65" i="210" s="1"/>
  <c r="A66" i="210"/>
  <c r="P65" i="210"/>
  <c r="A65" i="210"/>
  <c r="N584" i="210"/>
  <c r="N583" i="210" s="1"/>
  <c r="A584" i="210"/>
  <c r="A583" i="210"/>
  <c r="A582" i="210"/>
  <c r="P581" i="210"/>
  <c r="P579" i="210" s="1"/>
  <c r="A581" i="210"/>
  <c r="A580" i="210"/>
  <c r="A579" i="210"/>
  <c r="N577" i="210"/>
  <c r="A577" i="210"/>
  <c r="N576" i="210"/>
  <c r="A576" i="210"/>
  <c r="N575" i="210"/>
  <c r="A575" i="210"/>
  <c r="P572" i="210"/>
  <c r="O572" i="210"/>
  <c r="A574" i="210"/>
  <c r="A573" i="210"/>
  <c r="A572" i="210"/>
  <c r="N571" i="210"/>
  <c r="A571" i="210"/>
  <c r="N570" i="210"/>
  <c r="A570" i="210"/>
  <c r="P569" i="210"/>
  <c r="O569" i="210"/>
  <c r="A569" i="210"/>
  <c r="N568" i="210"/>
  <c r="A568" i="210"/>
  <c r="P567" i="210"/>
  <c r="O567" i="210"/>
  <c r="A567" i="210"/>
  <c r="N566" i="210"/>
  <c r="A566" i="210"/>
  <c r="P565" i="210"/>
  <c r="O565" i="210"/>
  <c r="A565" i="210"/>
  <c r="A564" i="210"/>
  <c r="A563" i="210"/>
  <c r="A560" i="210"/>
  <c r="N559" i="210"/>
  <c r="A559" i="210"/>
  <c r="P558" i="210"/>
  <c r="O558" i="210"/>
  <c r="A558" i="210"/>
  <c r="N557" i="210"/>
  <c r="A557" i="210"/>
  <c r="N555" i="210"/>
  <c r="A555" i="210"/>
  <c r="N554" i="210"/>
  <c r="A554" i="210"/>
  <c r="A553" i="210"/>
  <c r="A552" i="210"/>
  <c r="A551" i="210"/>
  <c r="A549" i="210"/>
  <c r="A548" i="210"/>
  <c r="A547" i="210"/>
  <c r="N546" i="210"/>
  <c r="A546" i="210"/>
  <c r="P545" i="210"/>
  <c r="P543" i="210" s="1"/>
  <c r="O545" i="210"/>
  <c r="O543" i="210" s="1"/>
  <c r="N542" i="210"/>
  <c r="A542" i="210"/>
  <c r="N541" i="210"/>
  <c r="A541" i="210"/>
  <c r="P540" i="210"/>
  <c r="P538" i="210" s="1"/>
  <c r="O540" i="210"/>
  <c r="O538" i="210" s="1"/>
  <c r="A540" i="210"/>
  <c r="A539" i="210"/>
  <c r="A538" i="210"/>
  <c r="N537" i="210"/>
  <c r="A537" i="210"/>
  <c r="P536" i="210"/>
  <c r="O536" i="210"/>
  <c r="A536" i="210"/>
  <c r="N535" i="210"/>
  <c r="A535" i="210"/>
  <c r="P534" i="210"/>
  <c r="O534" i="210"/>
  <c r="A534" i="210"/>
  <c r="A533" i="210"/>
  <c r="A532" i="210"/>
  <c r="A531" i="210"/>
  <c r="A530" i="210"/>
  <c r="P528" i="210"/>
  <c r="O528" i="210"/>
  <c r="A528" i="210"/>
  <c r="N527" i="210"/>
  <c r="A527" i="210"/>
  <c r="N526" i="210"/>
  <c r="A526" i="210"/>
  <c r="N525" i="210"/>
  <c r="A525" i="210"/>
  <c r="P524" i="210"/>
  <c r="O524" i="210"/>
  <c r="A524" i="210"/>
  <c r="N523" i="210"/>
  <c r="A523" i="210"/>
  <c r="N522" i="210"/>
  <c r="A522" i="210"/>
  <c r="N521" i="210"/>
  <c r="A521" i="210"/>
  <c r="N520" i="210"/>
  <c r="A520" i="210"/>
  <c r="N519" i="210"/>
  <c r="A519" i="210"/>
  <c r="N518" i="210"/>
  <c r="A518" i="210"/>
  <c r="N517" i="210"/>
  <c r="A517" i="210"/>
  <c r="N516" i="210"/>
  <c r="A516" i="210"/>
  <c r="N515" i="210"/>
  <c r="A515" i="210"/>
  <c r="P514" i="210"/>
  <c r="O514" i="210"/>
  <c r="A514" i="210"/>
  <c r="N511" i="210"/>
  <c r="A511" i="210"/>
  <c r="N510" i="210"/>
  <c r="A510" i="210"/>
  <c r="A509" i="210"/>
  <c r="A508" i="210"/>
  <c r="A507" i="210"/>
  <c r="A506" i="210"/>
  <c r="A505" i="210"/>
  <c r="A504" i="210"/>
  <c r="A503" i="210"/>
  <c r="N500" i="210"/>
  <c r="A500" i="210"/>
  <c r="P499" i="210"/>
  <c r="O499" i="210"/>
  <c r="O494" i="210" s="1"/>
  <c r="A499" i="210"/>
  <c r="N498" i="210"/>
  <c r="A498" i="210"/>
  <c r="N497" i="210"/>
  <c r="A497" i="210"/>
  <c r="A496" i="210"/>
  <c r="A495" i="210"/>
  <c r="A494" i="210"/>
  <c r="A493" i="210"/>
  <c r="A492" i="210"/>
  <c r="A491" i="210"/>
  <c r="A490" i="210"/>
  <c r="N489" i="210"/>
  <c r="A489" i="210"/>
  <c r="N488" i="210"/>
  <c r="A488" i="210"/>
  <c r="P487" i="210"/>
  <c r="O487" i="210"/>
  <c r="A487" i="210"/>
  <c r="N486" i="210"/>
  <c r="N485" i="210"/>
  <c r="N483" i="210"/>
  <c r="A483" i="210"/>
  <c r="N482" i="210"/>
  <c r="A482" i="210"/>
  <c r="N481" i="210"/>
  <c r="A481" i="210"/>
  <c r="N480" i="210"/>
  <c r="A480" i="210"/>
  <c r="N479" i="210"/>
  <c r="A479" i="210"/>
  <c r="P478" i="210"/>
  <c r="A478" i="210"/>
  <c r="N477" i="210"/>
  <c r="A477" i="210"/>
  <c r="N476" i="210"/>
  <c r="A476" i="210"/>
  <c r="N475" i="210"/>
  <c r="A475" i="210"/>
  <c r="N474" i="210"/>
  <c r="A474" i="210"/>
  <c r="N473" i="210"/>
  <c r="A473" i="210"/>
  <c r="N472" i="210"/>
  <c r="A472" i="210"/>
  <c r="N471" i="210"/>
  <c r="A471" i="210"/>
  <c r="N470" i="210"/>
  <c r="A470" i="210"/>
  <c r="P469" i="210"/>
  <c r="O469" i="210"/>
  <c r="A469" i="210"/>
  <c r="N468" i="210"/>
  <c r="A468" i="210"/>
  <c r="N467" i="210"/>
  <c r="A467" i="210"/>
  <c r="N466" i="210"/>
  <c r="A466" i="210"/>
  <c r="N465" i="210"/>
  <c r="A465" i="210"/>
  <c r="N464" i="210"/>
  <c r="A464" i="210"/>
  <c r="P463" i="210"/>
  <c r="O463" i="210"/>
  <c r="A463" i="210"/>
  <c r="N462" i="210"/>
  <c r="A462" i="210"/>
  <c r="N461" i="210"/>
  <c r="A461" i="210"/>
  <c r="N460" i="210"/>
  <c r="A460" i="210"/>
  <c r="P459" i="210"/>
  <c r="O459" i="210"/>
  <c r="A459" i="210"/>
  <c r="A458" i="210"/>
  <c r="A457" i="210"/>
  <c r="A456" i="210"/>
  <c r="A455" i="210"/>
  <c r="N101" i="210"/>
  <c r="A101" i="210"/>
  <c r="P100" i="210"/>
  <c r="O100" i="210"/>
  <c r="A100" i="210"/>
  <c r="N452" i="210"/>
  <c r="A452" i="210"/>
  <c r="P451" i="210"/>
  <c r="O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N444" i="210"/>
  <c r="A444" i="210"/>
  <c r="N443" i="210"/>
  <c r="A443" i="210"/>
  <c r="P442" i="210"/>
  <c r="O442" i="210"/>
  <c r="A442" i="210"/>
  <c r="A441" i="210"/>
  <c r="A440" i="210"/>
  <c r="A439" i="210"/>
  <c r="A438" i="210"/>
  <c r="N431" i="210"/>
  <c r="N430" i="210" s="1"/>
  <c r="P430" i="210"/>
  <c r="O430" i="210"/>
  <c r="P428" i="210"/>
  <c r="O428" i="210"/>
  <c r="N427" i="210"/>
  <c r="A427" i="210"/>
  <c r="P426" i="210"/>
  <c r="O426" i="210"/>
  <c r="A426" i="210"/>
  <c r="N315" i="210"/>
  <c r="A315" i="210"/>
  <c r="N314" i="210"/>
  <c r="A314" i="210"/>
  <c r="P313" i="210"/>
  <c r="O313" i="210" s="1"/>
  <c r="N313" i="210" s="1"/>
  <c r="A313" i="210"/>
  <c r="A425" i="210"/>
  <c r="A424" i="210"/>
  <c r="A423" i="210"/>
  <c r="A422" i="210"/>
  <c r="A421" i="210"/>
  <c r="P416" i="210"/>
  <c r="O416" i="210"/>
  <c r="N415" i="210"/>
  <c r="A415" i="210"/>
  <c r="N414" i="210"/>
  <c r="A414" i="210"/>
  <c r="N413" i="210"/>
  <c r="A413" i="210"/>
  <c r="P412" i="210"/>
  <c r="O412" i="210"/>
  <c r="A412" i="210"/>
  <c r="N408" i="210"/>
  <c r="A408" i="210"/>
  <c r="A407" i="210"/>
  <c r="N411" i="210"/>
  <c r="A411" i="210"/>
  <c r="P410" i="210"/>
  <c r="O410" i="210"/>
  <c r="A410" i="210"/>
  <c r="N406" i="210"/>
  <c r="A406" i="210"/>
  <c r="P405" i="210"/>
  <c r="O405" i="210"/>
  <c r="A405" i="210"/>
  <c r="N404" i="210"/>
  <c r="A404" i="210"/>
  <c r="P403" i="210"/>
  <c r="O403" i="210"/>
  <c r="A403" i="210"/>
  <c r="N402" i="210"/>
  <c r="A402" i="210"/>
  <c r="N401" i="210"/>
  <c r="A401" i="210"/>
  <c r="N400" i="210"/>
  <c r="A400" i="210"/>
  <c r="N399" i="210"/>
  <c r="A399" i="210"/>
  <c r="N398" i="210"/>
  <c r="A398" i="210"/>
  <c r="N397" i="210"/>
  <c r="A397" i="210"/>
  <c r="N396" i="210"/>
  <c r="A396" i="210"/>
  <c r="P395" i="210"/>
  <c r="O395" i="210"/>
  <c r="A395" i="210"/>
  <c r="A394" i="210"/>
  <c r="A393" i="210"/>
  <c r="A392" i="210"/>
  <c r="A391" i="210"/>
  <c r="P386" i="210"/>
  <c r="P384" i="210" s="1"/>
  <c r="O386" i="210"/>
  <c r="A387" i="210"/>
  <c r="A386" i="210"/>
  <c r="A385" i="210"/>
  <c r="A384" i="210"/>
  <c r="N383" i="210"/>
  <c r="A383" i="210"/>
  <c r="N380" i="210"/>
  <c r="P379" i="210"/>
  <c r="P377" i="210" s="1"/>
  <c r="P375" i="210" s="1"/>
  <c r="A379" i="210"/>
  <c r="A378" i="210"/>
  <c r="A377" i="210"/>
  <c r="A376" i="210"/>
  <c r="A375" i="210"/>
  <c r="N374" i="210"/>
  <c r="A374" i="210"/>
  <c r="P373" i="210"/>
  <c r="O373" i="210"/>
  <c r="A373" i="210"/>
  <c r="N372" i="210"/>
  <c r="A372" i="210"/>
  <c r="N371" i="210"/>
  <c r="A371" i="210"/>
  <c r="N370" i="210"/>
  <c r="A370" i="210"/>
  <c r="N369" i="210"/>
  <c r="A369" i="210"/>
  <c r="N368" i="210"/>
  <c r="A368" i="210"/>
  <c r="N367" i="210"/>
  <c r="A367" i="210"/>
  <c r="N366" i="210"/>
  <c r="N365" i="210"/>
  <c r="A365" i="210"/>
  <c r="N364" i="210"/>
  <c r="A364" i="210"/>
  <c r="N363" i="210"/>
  <c r="A363" i="210"/>
  <c r="N362" i="210"/>
  <c r="A362" i="210"/>
  <c r="N361" i="210"/>
  <c r="A361" i="210"/>
  <c r="N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A353" i="210"/>
  <c r="N352" i="210"/>
  <c r="A352" i="210"/>
  <c r="N351" i="210"/>
  <c r="A351" i="210"/>
  <c r="P350" i="210"/>
  <c r="O350" i="210"/>
  <c r="A350" i="210"/>
  <c r="N349" i="210"/>
  <c r="A349" i="210"/>
  <c r="P348" i="210"/>
  <c r="O348" i="210"/>
  <c r="A348" i="210"/>
  <c r="N347" i="210"/>
  <c r="A347" i="210"/>
  <c r="N346" i="210"/>
  <c r="A346" i="210"/>
  <c r="N345" i="210"/>
  <c r="A345" i="210"/>
  <c r="N344" i="210"/>
  <c r="N343" i="210"/>
  <c r="A343" i="210"/>
  <c r="N342" i="210"/>
  <c r="A342" i="210"/>
  <c r="N341" i="210"/>
  <c r="A341" i="210"/>
  <c r="N339" i="210"/>
  <c r="A339" i="210"/>
  <c r="P338" i="210"/>
  <c r="A338" i="210"/>
  <c r="A337" i="210"/>
  <c r="A336" i="210"/>
  <c r="A335" i="210"/>
  <c r="A334" i="210"/>
  <c r="A333" i="210"/>
  <c r="A332" i="210"/>
  <c r="A327" i="210"/>
  <c r="N326" i="210"/>
  <c r="A326" i="210"/>
  <c r="P324" i="210"/>
  <c r="N324" i="210" s="1"/>
  <c r="A324" i="210"/>
  <c r="N323" i="210"/>
  <c r="A323" i="210"/>
  <c r="N322" i="210"/>
  <c r="A322" i="210"/>
  <c r="N321" i="210"/>
  <c r="A321" i="210"/>
  <c r="P320" i="210"/>
  <c r="O320" i="210"/>
  <c r="A320" i="210"/>
  <c r="N319" i="210"/>
  <c r="A319" i="210"/>
  <c r="N318" i="210"/>
  <c r="A318" i="210"/>
  <c r="N317" i="210"/>
  <c r="A317" i="210"/>
  <c r="P316" i="210"/>
  <c r="O316" i="210"/>
  <c r="A316" i="210"/>
  <c r="N312" i="210"/>
  <c r="A312" i="210"/>
  <c r="N309" i="210"/>
  <c r="A309" i="210"/>
  <c r="P308" i="210"/>
  <c r="O308" i="210"/>
  <c r="A308" i="210"/>
  <c r="N307" i="210"/>
  <c r="N306" i="210"/>
  <c r="N305" i="210"/>
  <c r="P304" i="210"/>
  <c r="O304" i="210"/>
  <c r="N303" i="210"/>
  <c r="N302" i="210"/>
  <c r="N301" i="210"/>
  <c r="N300" i="210"/>
  <c r="N299" i="210"/>
  <c r="P298" i="210"/>
  <c r="O298" i="210"/>
  <c r="N297" i="210"/>
  <c r="P296" i="210"/>
  <c r="O296" i="210"/>
  <c r="N294" i="210"/>
  <c r="N293" i="210"/>
  <c r="N291" i="210"/>
  <c r="N290" i="210"/>
  <c r="P289" i="210"/>
  <c r="O289" i="210"/>
  <c r="N284" i="210"/>
  <c r="N283" i="210"/>
  <c r="N282" i="210"/>
  <c r="N281" i="210"/>
  <c r="N280" i="210"/>
  <c r="A280" i="210"/>
  <c r="N279" i="210"/>
  <c r="A279" i="210"/>
  <c r="N278" i="210"/>
  <c r="A278" i="210"/>
  <c r="P277" i="210"/>
  <c r="P275" i="210" s="1"/>
  <c r="P273" i="210" s="1"/>
  <c r="O277" i="210"/>
  <c r="A277" i="210"/>
  <c r="A276" i="210"/>
  <c r="A275" i="210"/>
  <c r="A274" i="210"/>
  <c r="A273" i="210"/>
  <c r="N272" i="210"/>
  <c r="A272" i="210"/>
  <c r="P271" i="210"/>
  <c r="O271" i="210"/>
  <c r="A271" i="210"/>
  <c r="N270" i="210"/>
  <c r="A270" i="210"/>
  <c r="N269" i="210"/>
  <c r="A269" i="210"/>
  <c r="P268" i="210"/>
  <c r="O268" i="210"/>
  <c r="A268" i="210"/>
  <c r="N267" i="210"/>
  <c r="A267" i="210"/>
  <c r="P266" i="210"/>
  <c r="O266" i="210"/>
  <c r="A266" i="210"/>
  <c r="N265" i="210"/>
  <c r="P264" i="210"/>
  <c r="O264" i="210"/>
  <c r="N263" i="210"/>
  <c r="N262" i="210"/>
  <c r="P261" i="210"/>
  <c r="O261" i="210"/>
  <c r="A259" i="210"/>
  <c r="N211" i="210"/>
  <c r="N210" i="210"/>
  <c r="N208" i="210"/>
  <c r="N254" i="210"/>
  <c r="A254" i="210"/>
  <c r="P253" i="210"/>
  <c r="O253" i="210"/>
  <c r="A253" i="210"/>
  <c r="N252" i="210"/>
  <c r="A252" i="210"/>
  <c r="A250" i="210"/>
  <c r="N249" i="210"/>
  <c r="A249" i="210"/>
  <c r="N248" i="210"/>
  <c r="A248" i="210"/>
  <c r="N247" i="210"/>
  <c r="A247" i="210"/>
  <c r="N246" i="210"/>
  <c r="A246" i="210"/>
  <c r="N245" i="210"/>
  <c r="A245" i="210"/>
  <c r="N244" i="210"/>
  <c r="A244" i="210"/>
  <c r="A243" i="210"/>
  <c r="N242" i="210"/>
  <c r="A242" i="210"/>
  <c r="N241" i="210"/>
  <c r="A241" i="210"/>
  <c r="N240" i="210"/>
  <c r="A240" i="210"/>
  <c r="P239" i="210"/>
  <c r="O239" i="210"/>
  <c r="A239" i="210"/>
  <c r="N238" i="210"/>
  <c r="A238" i="210"/>
  <c r="N237" i="210"/>
  <c r="A237" i="210"/>
  <c r="P236" i="210"/>
  <c r="O236" i="210"/>
  <c r="A236" i="210"/>
  <c r="N235" i="210"/>
  <c r="A235" i="210"/>
  <c r="N233" i="210"/>
  <c r="A233" i="210"/>
  <c r="A232" i="210"/>
  <c r="N231" i="210"/>
  <c r="A231" i="210"/>
  <c r="N230" i="210"/>
  <c r="A230" i="210"/>
  <c r="N229" i="210"/>
  <c r="A229" i="210"/>
  <c r="N228" i="210"/>
  <c r="A228" i="210"/>
  <c r="P225" i="210"/>
  <c r="O225" i="210"/>
  <c r="A225" i="210"/>
  <c r="N223" i="210"/>
  <c r="A223" i="210"/>
  <c r="N222" i="210"/>
  <c r="A222" i="210"/>
  <c r="N221" i="210"/>
  <c r="A221" i="210"/>
  <c r="N220" i="210"/>
  <c r="A220" i="210"/>
  <c r="A219" i="210"/>
  <c r="N218" i="210"/>
  <c r="A218" i="210"/>
  <c r="P217" i="210"/>
  <c r="O217" i="210"/>
  <c r="A217" i="210"/>
  <c r="N216" i="210"/>
  <c r="N215" i="210"/>
  <c r="A215" i="210"/>
  <c r="N213" i="210"/>
  <c r="A213" i="210"/>
  <c r="A212" i="210"/>
  <c r="N204" i="210"/>
  <c r="A204" i="210"/>
  <c r="N203" i="210"/>
  <c r="A203" i="210"/>
  <c r="N202" i="210"/>
  <c r="A202" i="210"/>
  <c r="A201" i="210"/>
  <c r="N200" i="210"/>
  <c r="A200" i="210"/>
  <c r="N199" i="210"/>
  <c r="A199" i="210"/>
  <c r="N198" i="210"/>
  <c r="A198" i="210"/>
  <c r="P197" i="210"/>
  <c r="O197" i="210"/>
  <c r="A197" i="210"/>
  <c r="N196" i="210"/>
  <c r="A196" i="210"/>
  <c r="N195" i="210"/>
  <c r="A195" i="210"/>
  <c r="N194" i="210"/>
  <c r="A194" i="210"/>
  <c r="P193" i="210"/>
  <c r="O193" i="210"/>
  <c r="A193" i="210"/>
  <c r="N192" i="210"/>
  <c r="A192" i="210"/>
  <c r="P191" i="210"/>
  <c r="O191" i="210"/>
  <c r="A191" i="210"/>
  <c r="N190" i="210"/>
  <c r="A190" i="210"/>
  <c r="N189" i="210"/>
  <c r="A189" i="210"/>
  <c r="P188" i="210"/>
  <c r="O188" i="210"/>
  <c r="A188" i="210"/>
  <c r="A187" i="210"/>
  <c r="A186" i="210"/>
  <c r="A185" i="210"/>
  <c r="A184" i="210"/>
  <c r="N169" i="210"/>
  <c r="A169" i="210"/>
  <c r="P168" i="210"/>
  <c r="O168" i="210"/>
  <c r="A168" i="210"/>
  <c r="N167" i="210"/>
  <c r="A167" i="210"/>
  <c r="P166" i="210"/>
  <c r="O166" i="210"/>
  <c r="A166" i="210"/>
  <c r="N165" i="210"/>
  <c r="A165" i="210"/>
  <c r="P164" i="210"/>
  <c r="O164" i="210"/>
  <c r="A164" i="210"/>
  <c r="N163" i="210"/>
  <c r="A163" i="210"/>
  <c r="N162" i="210"/>
  <c r="A162" i="210"/>
  <c r="P161" i="210"/>
  <c r="O161" i="210"/>
  <c r="A161" i="210"/>
  <c r="N160" i="210"/>
  <c r="N159" i="210"/>
  <c r="A159" i="210"/>
  <c r="P158" i="210"/>
  <c r="O158" i="210"/>
  <c r="N183" i="210"/>
  <c r="A183" i="210"/>
  <c r="N182" i="210"/>
  <c r="A182" i="210"/>
  <c r="P181" i="210"/>
  <c r="P179" i="210" s="1"/>
  <c r="O181" i="210"/>
  <c r="A181" i="210"/>
  <c r="A180" i="210"/>
  <c r="A179" i="210"/>
  <c r="A174" i="210"/>
  <c r="A173" i="210"/>
  <c r="N157" i="210"/>
  <c r="A157" i="210"/>
  <c r="P156" i="210"/>
  <c r="O156" i="210"/>
  <c r="A156" i="210"/>
  <c r="N155" i="210"/>
  <c r="A155" i="210"/>
  <c r="P154" i="210"/>
  <c r="O154" i="210"/>
  <c r="A154" i="210"/>
  <c r="A153" i="210"/>
  <c r="A152" i="210"/>
  <c r="A151" i="210"/>
  <c r="A149" i="210"/>
  <c r="A148" i="210"/>
  <c r="N147" i="210"/>
  <c r="A147" i="210"/>
  <c r="N146" i="210"/>
  <c r="A146" i="210"/>
  <c r="P145" i="210"/>
  <c r="O145" i="210"/>
  <c r="A145" i="210"/>
  <c r="N144" i="210"/>
  <c r="A144" i="210"/>
  <c r="N143" i="210"/>
  <c r="A143" i="210"/>
  <c r="N142" i="210"/>
  <c r="A142" i="210"/>
  <c r="N141" i="210"/>
  <c r="A141" i="210"/>
  <c r="N140" i="210"/>
  <c r="A140" i="210"/>
  <c r="P139" i="210"/>
  <c r="O139" i="210"/>
  <c r="A139" i="210"/>
  <c r="A138" i="210"/>
  <c r="A137" i="210"/>
  <c r="A136" i="210"/>
  <c r="A135" i="210"/>
  <c r="N134" i="210"/>
  <c r="A134" i="210"/>
  <c r="N133" i="210"/>
  <c r="A133" i="210"/>
  <c r="N132" i="210"/>
  <c r="A132" i="210"/>
  <c r="N131" i="210"/>
  <c r="A131" i="210"/>
  <c r="N130" i="210"/>
  <c r="A130" i="210"/>
  <c r="N129" i="210"/>
  <c r="A129" i="210"/>
  <c r="N128" i="210"/>
  <c r="A128" i="210"/>
  <c r="N127" i="210"/>
  <c r="A127" i="210"/>
  <c r="N126" i="210"/>
  <c r="A126" i="210"/>
  <c r="N125" i="210"/>
  <c r="A125" i="210"/>
  <c r="N123" i="210"/>
  <c r="A123" i="210"/>
  <c r="P122" i="210"/>
  <c r="N122" i="210" s="1"/>
  <c r="A122" i="210"/>
  <c r="A121" i="210"/>
  <c r="A120" i="210"/>
  <c r="A119" i="210"/>
  <c r="A118" i="210"/>
  <c r="A117" i="210"/>
  <c r="A116" i="210"/>
  <c r="N115" i="210"/>
  <c r="A115" i="210"/>
  <c r="N114" i="210"/>
  <c r="A114" i="210"/>
  <c r="P113" i="210"/>
  <c r="O113" i="210"/>
  <c r="A113" i="210"/>
  <c r="N112" i="210"/>
  <c r="A112" i="210"/>
  <c r="N111" i="210"/>
  <c r="A111" i="210"/>
  <c r="P110" i="210"/>
  <c r="O110" i="210"/>
  <c r="A110" i="210"/>
  <c r="A109" i="210"/>
  <c r="A108" i="210"/>
  <c r="A107" i="210"/>
  <c r="A106" i="210"/>
  <c r="N105" i="210"/>
  <c r="A105" i="210"/>
  <c r="P104" i="210"/>
  <c r="O104" i="210"/>
  <c r="A104" i="210"/>
  <c r="N103" i="210"/>
  <c r="A103" i="210"/>
  <c r="P102" i="210"/>
  <c r="O102" i="210"/>
  <c r="A102" i="210"/>
  <c r="N99" i="210"/>
  <c r="A99" i="210"/>
  <c r="P98" i="210"/>
  <c r="P87" i="210" s="1"/>
  <c r="P85" i="210" s="1"/>
  <c r="O98" i="210"/>
  <c r="O87" i="210" s="1"/>
  <c r="O85" i="210" s="1"/>
  <c r="A98" i="210"/>
  <c r="A97" i="210"/>
  <c r="N96" i="210"/>
  <c r="P95" i="210"/>
  <c r="O95" i="210"/>
  <c r="A95" i="210"/>
  <c r="A94" i="210"/>
  <c r="A93" i="210"/>
  <c r="A92" i="210"/>
  <c r="A91" i="210"/>
  <c r="N84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P71" i="210"/>
  <c r="P69" i="210" s="1"/>
  <c r="P67" i="210" s="1"/>
  <c r="O71" i="210"/>
  <c r="A71" i="210"/>
  <c r="A70" i="210"/>
  <c r="A69" i="210"/>
  <c r="A68" i="210"/>
  <c r="A67" i="210"/>
  <c r="N64" i="210"/>
  <c r="N62" i="210" s="1"/>
  <c r="A64" i="210"/>
  <c r="P63" i="210"/>
  <c r="O63" i="210"/>
  <c r="O61" i="210" s="1"/>
  <c r="A63" i="210"/>
  <c r="A62" i="210"/>
  <c r="A61" i="210"/>
  <c r="N60" i="210"/>
  <c r="N59" i="210"/>
  <c r="A59" i="210"/>
  <c r="N58" i="210"/>
  <c r="A58" i="210"/>
  <c r="N57" i="210"/>
  <c r="A57" i="210"/>
  <c r="P56" i="210"/>
  <c r="O56" i="210"/>
  <c r="A56" i="210"/>
  <c r="N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A47" i="210"/>
  <c r="N46" i="210"/>
  <c r="A46" i="210"/>
  <c r="N45" i="210"/>
  <c r="N44" i="210"/>
  <c r="A44" i="210"/>
  <c r="N43" i="210"/>
  <c r="A43" i="210"/>
  <c r="N42" i="210"/>
  <c r="A42" i="210"/>
  <c r="N41" i="210"/>
  <c r="A41" i="210"/>
  <c r="N40" i="210"/>
  <c r="A40" i="210"/>
  <c r="N39" i="210"/>
  <c r="A39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A20" i="210"/>
  <c r="A19" i="210"/>
  <c r="A18" i="210"/>
  <c r="A17" i="210"/>
  <c r="A16" i="210"/>
  <c r="A15" i="210"/>
  <c r="A14" i="210"/>
  <c r="A13" i="210"/>
  <c r="P776" i="211"/>
  <c r="P774" i="211" s="1"/>
  <c r="O776" i="211"/>
  <c r="O774" i="211" s="1"/>
  <c r="N773" i="211"/>
  <c r="P772" i="211"/>
  <c r="O772" i="211"/>
  <c r="N771" i="211"/>
  <c r="P770" i="211"/>
  <c r="O770" i="211"/>
  <c r="N765" i="211"/>
  <c r="N764" i="211" s="1"/>
  <c r="P764" i="211"/>
  <c r="O764" i="211"/>
  <c r="N759" i="211"/>
  <c r="N758" i="211" s="1"/>
  <c r="N757" i="211"/>
  <c r="N756" i="211"/>
  <c r="N755" i="211"/>
  <c r="N753" i="211"/>
  <c r="N752" i="211"/>
  <c r="N751" i="211"/>
  <c r="P750" i="211"/>
  <c r="O750" i="211"/>
  <c r="N749" i="211"/>
  <c r="N748" i="211"/>
  <c r="N747" i="211"/>
  <c r="P746" i="211"/>
  <c r="O746" i="211"/>
  <c r="N744" i="211"/>
  <c r="N741" i="211"/>
  <c r="N740" i="211"/>
  <c r="P739" i="211"/>
  <c r="O739" i="211"/>
  <c r="N738" i="211"/>
  <c r="N736" i="211"/>
  <c r="N735" i="211"/>
  <c r="N734" i="211"/>
  <c r="P733" i="211"/>
  <c r="N732" i="211"/>
  <c r="P731" i="211"/>
  <c r="O731" i="211"/>
  <c r="N730" i="211"/>
  <c r="N728" i="211"/>
  <c r="N727" i="211"/>
  <c r="N726" i="211"/>
  <c r="P725" i="211"/>
  <c r="N724" i="211"/>
  <c r="N723" i="211"/>
  <c r="N722" i="211"/>
  <c r="N721" i="211"/>
  <c r="N720" i="211"/>
  <c r="N719" i="211"/>
  <c r="N718" i="211"/>
  <c r="P717" i="211"/>
  <c r="O717" i="211"/>
  <c r="N712" i="211"/>
  <c r="N711" i="211"/>
  <c r="P710" i="211"/>
  <c r="O710" i="211"/>
  <c r="N709" i="211"/>
  <c r="N708" i="211"/>
  <c r="P707" i="211"/>
  <c r="O707" i="211"/>
  <c r="N706" i="211"/>
  <c r="N705" i="211"/>
  <c r="P704" i="211"/>
  <c r="O704" i="211"/>
  <c r="N703" i="211"/>
  <c r="N698" i="211"/>
  <c r="N697" i="211"/>
  <c r="P696" i="211"/>
  <c r="O696" i="211"/>
  <c r="N691" i="211"/>
  <c r="P690" i="211"/>
  <c r="P688" i="211" s="1"/>
  <c r="P686" i="211" s="1"/>
  <c r="O690" i="211"/>
  <c r="N679" i="211"/>
  <c r="P678" i="211"/>
  <c r="O678" i="211"/>
  <c r="N677" i="211"/>
  <c r="N676" i="211"/>
  <c r="P675" i="211"/>
  <c r="O675" i="211"/>
  <c r="N674" i="211"/>
  <c r="P673" i="211"/>
  <c r="O673" i="211"/>
  <c r="N672" i="211"/>
  <c r="P671" i="211"/>
  <c r="O671" i="211"/>
  <c r="N670" i="211"/>
  <c r="P669" i="211"/>
  <c r="O669" i="211"/>
  <c r="N668" i="211"/>
  <c r="N667" i="211"/>
  <c r="N666" i="211"/>
  <c r="N665" i="211"/>
  <c r="P664" i="211"/>
  <c r="O664" i="211"/>
  <c r="N658" i="211"/>
  <c r="N657" i="211" s="1"/>
  <c r="N656" i="211"/>
  <c r="N655" i="211"/>
  <c r="N654" i="211"/>
  <c r="N653" i="211"/>
  <c r="P652" i="211"/>
  <c r="O652" i="211"/>
  <c r="N651" i="211"/>
  <c r="P650" i="211"/>
  <c r="O650" i="211"/>
  <c r="N649" i="211"/>
  <c r="N648" i="211"/>
  <c r="P647" i="211"/>
  <c r="O647" i="211"/>
  <c r="N646" i="211"/>
  <c r="N645" i="211"/>
  <c r="P644" i="211"/>
  <c r="O644" i="211"/>
  <c r="N643" i="211"/>
  <c r="N642" i="211"/>
  <c r="N641" i="211"/>
  <c r="N640" i="211"/>
  <c r="P639" i="211"/>
  <c r="O639" i="211"/>
  <c r="N634" i="211"/>
  <c r="N633" i="211"/>
  <c r="P632" i="211"/>
  <c r="O632" i="211"/>
  <c r="O630" i="211" s="1"/>
  <c r="N627" i="211"/>
  <c r="P626" i="211"/>
  <c r="O626" i="211"/>
  <c r="A626" i="211"/>
  <c r="N623" i="211"/>
  <c r="A622" i="211"/>
  <c r="A621" i="211"/>
  <c r="A620" i="211"/>
  <c r="A619" i="211"/>
  <c r="A618" i="211"/>
  <c r="N617" i="211"/>
  <c r="A617" i="211"/>
  <c r="N616" i="211"/>
  <c r="A616" i="211"/>
  <c r="P615" i="211"/>
  <c r="P613" i="211" s="1"/>
  <c r="O615" i="211"/>
  <c r="O613" i="211" s="1"/>
  <c r="A615" i="211"/>
  <c r="A614" i="211"/>
  <c r="A613" i="211"/>
  <c r="N612" i="211"/>
  <c r="N611" i="211" s="1"/>
  <c r="P611" i="211"/>
  <c r="O611" i="211"/>
  <c r="N610" i="211"/>
  <c r="P609" i="211"/>
  <c r="O609" i="211"/>
  <c r="N608" i="211"/>
  <c r="P607" i="211"/>
  <c r="O607" i="211"/>
  <c r="N606" i="211"/>
  <c r="P605" i="211"/>
  <c r="O605" i="211"/>
  <c r="N604" i="211"/>
  <c r="A604" i="211"/>
  <c r="N602" i="211"/>
  <c r="A602" i="211"/>
  <c r="P601" i="211"/>
  <c r="O601" i="211"/>
  <c r="A601" i="211"/>
  <c r="N600" i="211"/>
  <c r="A600" i="211"/>
  <c r="N598" i="211"/>
  <c r="A598" i="211"/>
  <c r="P597" i="211"/>
  <c r="O597" i="211"/>
  <c r="A597" i="211"/>
  <c r="N596" i="211"/>
  <c r="A596" i="211"/>
  <c r="N595" i="211"/>
  <c r="A595" i="211"/>
  <c r="N594" i="211"/>
  <c r="A594" i="211"/>
  <c r="N593" i="211"/>
  <c r="A593" i="211"/>
  <c r="P592" i="211"/>
  <c r="O592" i="211"/>
  <c r="A592" i="211"/>
  <c r="A591" i="211"/>
  <c r="A590" i="211"/>
  <c r="A589" i="211"/>
  <c r="A588" i="211"/>
  <c r="A587" i="211"/>
  <c r="A586" i="211"/>
  <c r="N66" i="211"/>
  <c r="N65" i="211" s="1"/>
  <c r="A66" i="211"/>
  <c r="P65" i="211"/>
  <c r="A65" i="211"/>
  <c r="N584" i="211"/>
  <c r="N583" i="211" s="1"/>
  <c r="A584" i="211"/>
  <c r="P581" i="211"/>
  <c r="P579" i="211" s="1"/>
  <c r="O581" i="211"/>
  <c r="O579" i="211" s="1"/>
  <c r="A583" i="211"/>
  <c r="A582" i="211"/>
  <c r="A581" i="211"/>
  <c r="A580" i="211"/>
  <c r="A579" i="211"/>
  <c r="N577" i="211"/>
  <c r="A577" i="211"/>
  <c r="N576" i="211"/>
  <c r="A576" i="211"/>
  <c r="N575" i="211"/>
  <c r="A575" i="211"/>
  <c r="P572" i="211"/>
  <c r="O572" i="211"/>
  <c r="A574" i="211"/>
  <c r="A573" i="211"/>
  <c r="A572" i="211"/>
  <c r="N571" i="211"/>
  <c r="A571" i="211"/>
  <c r="N570" i="211"/>
  <c r="A570" i="211"/>
  <c r="P569" i="211"/>
  <c r="O569" i="211"/>
  <c r="A569" i="211"/>
  <c r="N568" i="211"/>
  <c r="A568" i="211"/>
  <c r="P567" i="211"/>
  <c r="O567" i="211"/>
  <c r="A567" i="211"/>
  <c r="N566" i="211"/>
  <c r="A566" i="211"/>
  <c r="P565" i="211"/>
  <c r="O565" i="211"/>
  <c r="A565" i="211"/>
  <c r="A564" i="211"/>
  <c r="A563" i="211"/>
  <c r="A560" i="211"/>
  <c r="N559" i="211"/>
  <c r="A559" i="211"/>
  <c r="P558" i="211"/>
  <c r="O558" i="211"/>
  <c r="A558" i="211"/>
  <c r="N557" i="211"/>
  <c r="A557" i="211"/>
  <c r="N555" i="211"/>
  <c r="A555" i="211"/>
  <c r="N554" i="211"/>
  <c r="A554" i="211"/>
  <c r="A553" i="211"/>
  <c r="A552" i="211"/>
  <c r="A551" i="211"/>
  <c r="A549" i="211"/>
  <c r="A548" i="211"/>
  <c r="A547" i="211"/>
  <c r="N546" i="211"/>
  <c r="A546" i="211"/>
  <c r="P545" i="211"/>
  <c r="P543" i="211" s="1"/>
  <c r="O545" i="211"/>
  <c r="N542" i="211"/>
  <c r="A542" i="211"/>
  <c r="N541" i="211"/>
  <c r="A541" i="211"/>
  <c r="P540" i="211"/>
  <c r="P538" i="211" s="1"/>
  <c r="O540" i="211"/>
  <c r="O538" i="211" s="1"/>
  <c r="A540" i="211"/>
  <c r="A539" i="211"/>
  <c r="A538" i="211"/>
  <c r="N537" i="211"/>
  <c r="A537" i="211"/>
  <c r="P536" i="211"/>
  <c r="O536" i="211"/>
  <c r="A536" i="211"/>
  <c r="N535" i="211"/>
  <c r="A535" i="211"/>
  <c r="P534" i="211"/>
  <c r="O534" i="211"/>
  <c r="A534" i="211"/>
  <c r="A533" i="211"/>
  <c r="A532" i="211"/>
  <c r="A531" i="211"/>
  <c r="A530" i="211"/>
  <c r="P528" i="211"/>
  <c r="O528" i="211"/>
  <c r="A528" i="211"/>
  <c r="N527" i="211"/>
  <c r="A527" i="211"/>
  <c r="N526" i="211"/>
  <c r="A526" i="211"/>
  <c r="N525" i="211"/>
  <c r="A525" i="211"/>
  <c r="P524" i="211"/>
  <c r="O524" i="211"/>
  <c r="A524" i="211"/>
  <c r="N523" i="211"/>
  <c r="A523" i="211"/>
  <c r="N522" i="211"/>
  <c r="A522" i="211"/>
  <c r="N521" i="211"/>
  <c r="A521" i="211"/>
  <c r="N520" i="211"/>
  <c r="A520" i="211"/>
  <c r="N519" i="211"/>
  <c r="A519" i="211"/>
  <c r="N518" i="211"/>
  <c r="A518" i="211"/>
  <c r="N517" i="211"/>
  <c r="A517" i="211"/>
  <c r="N516" i="211"/>
  <c r="A516" i="211"/>
  <c r="N515" i="211"/>
  <c r="A515" i="211"/>
  <c r="P514" i="211"/>
  <c r="O514" i="211"/>
  <c r="A514" i="211"/>
  <c r="N511" i="211"/>
  <c r="A511" i="211"/>
  <c r="N510" i="211"/>
  <c r="A510" i="211"/>
  <c r="A509" i="211"/>
  <c r="A508" i="211"/>
  <c r="A507" i="211"/>
  <c r="A506" i="211"/>
  <c r="A505" i="211"/>
  <c r="A504" i="211"/>
  <c r="A503" i="211"/>
  <c r="N500" i="211"/>
  <c r="A500" i="211"/>
  <c r="P499" i="211"/>
  <c r="O499" i="211"/>
  <c r="O494" i="211" s="1"/>
  <c r="A499" i="211"/>
  <c r="N498" i="211"/>
  <c r="A498" i="211"/>
  <c r="N497" i="211"/>
  <c r="A497" i="211"/>
  <c r="A496" i="211"/>
  <c r="A495" i="211"/>
  <c r="A494" i="211"/>
  <c r="A493" i="211"/>
  <c r="A492" i="211"/>
  <c r="A491" i="211"/>
  <c r="A490" i="211"/>
  <c r="N489" i="211"/>
  <c r="A489" i="211"/>
  <c r="N488" i="211"/>
  <c r="A488" i="211"/>
  <c r="P487" i="211"/>
  <c r="O487" i="211"/>
  <c r="A487" i="211"/>
  <c r="N486" i="211"/>
  <c r="N485" i="211"/>
  <c r="N483" i="211"/>
  <c r="A483" i="211"/>
  <c r="N482" i="211"/>
  <c r="A482" i="211"/>
  <c r="N481" i="211"/>
  <c r="A481" i="211"/>
  <c r="N480" i="211"/>
  <c r="A480" i="211"/>
  <c r="N479" i="211"/>
  <c r="A479" i="211"/>
  <c r="P478" i="211"/>
  <c r="A478" i="211"/>
  <c r="N477" i="211"/>
  <c r="A477" i="211"/>
  <c r="N476" i="211"/>
  <c r="A476" i="211"/>
  <c r="N475" i="211"/>
  <c r="A475" i="211"/>
  <c r="N474" i="211"/>
  <c r="A474" i="211"/>
  <c r="N473" i="211"/>
  <c r="A473" i="211"/>
  <c r="N472" i="211"/>
  <c r="A472" i="211"/>
  <c r="N471" i="211"/>
  <c r="A471" i="211"/>
  <c r="N470" i="211"/>
  <c r="A470" i="211"/>
  <c r="P469" i="211"/>
  <c r="O469" i="211"/>
  <c r="A469" i="211"/>
  <c r="N468" i="211"/>
  <c r="A468" i="211"/>
  <c r="N467" i="211"/>
  <c r="A467" i="211"/>
  <c r="N466" i="211"/>
  <c r="A466" i="211"/>
  <c r="N465" i="211"/>
  <c r="A465" i="211"/>
  <c r="N464" i="211"/>
  <c r="A464" i="211"/>
  <c r="P463" i="211"/>
  <c r="O463" i="211"/>
  <c r="A463" i="211"/>
  <c r="N462" i="211"/>
  <c r="A462" i="211"/>
  <c r="N461" i="211"/>
  <c r="A461" i="211"/>
  <c r="N460" i="211"/>
  <c r="A460" i="211"/>
  <c r="P459" i="211"/>
  <c r="O459" i="211"/>
  <c r="A459" i="211"/>
  <c r="A458" i="211"/>
  <c r="A457" i="211"/>
  <c r="A456" i="211"/>
  <c r="A455" i="211"/>
  <c r="N101" i="211"/>
  <c r="A101" i="211"/>
  <c r="P100" i="211"/>
  <c r="O100" i="211"/>
  <c r="A100" i="211"/>
  <c r="N452" i="211"/>
  <c r="A452" i="211"/>
  <c r="P451" i="211"/>
  <c r="O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N444" i="211"/>
  <c r="A444" i="211"/>
  <c r="N443" i="211"/>
  <c r="A443" i="211"/>
  <c r="P442" i="211"/>
  <c r="O442" i="211"/>
  <c r="A442" i="211"/>
  <c r="A441" i="211"/>
  <c r="A440" i="211"/>
  <c r="A439" i="211"/>
  <c r="A438" i="211"/>
  <c r="N431" i="211"/>
  <c r="N430" i="211" s="1"/>
  <c r="P430" i="211"/>
  <c r="O430" i="211"/>
  <c r="P428" i="211"/>
  <c r="O428" i="211"/>
  <c r="N427" i="211"/>
  <c r="A427" i="211"/>
  <c r="P426" i="211"/>
  <c r="O426" i="211"/>
  <c r="A426" i="211"/>
  <c r="N315" i="211"/>
  <c r="A315" i="211"/>
  <c r="N314" i="211"/>
  <c r="A314" i="211"/>
  <c r="P313" i="211"/>
  <c r="A313" i="211"/>
  <c r="A425" i="211"/>
  <c r="A424" i="211"/>
  <c r="A423" i="211"/>
  <c r="A422" i="211"/>
  <c r="A421" i="211"/>
  <c r="P416" i="211"/>
  <c r="O416" i="211"/>
  <c r="N415" i="211"/>
  <c r="A415" i="211"/>
  <c r="N414" i="211"/>
  <c r="A414" i="211"/>
  <c r="N413" i="211"/>
  <c r="A413" i="211"/>
  <c r="P412" i="211"/>
  <c r="O412" i="211"/>
  <c r="A412" i="211"/>
  <c r="N408" i="211"/>
  <c r="A408" i="211"/>
  <c r="A407" i="211"/>
  <c r="N411" i="211"/>
  <c r="A411" i="211"/>
  <c r="P410" i="211"/>
  <c r="O410" i="211"/>
  <c r="A410" i="211"/>
  <c r="N406" i="211"/>
  <c r="A406" i="211"/>
  <c r="P405" i="211"/>
  <c r="O405" i="211"/>
  <c r="A405" i="211"/>
  <c r="N404" i="211"/>
  <c r="A404" i="211"/>
  <c r="P403" i="211"/>
  <c r="O403" i="211"/>
  <c r="A403" i="211"/>
  <c r="N402" i="211"/>
  <c r="A402" i="211"/>
  <c r="N401" i="211"/>
  <c r="A401" i="211"/>
  <c r="N400" i="211"/>
  <c r="A400" i="211"/>
  <c r="N399" i="211"/>
  <c r="A399" i="211"/>
  <c r="N398" i="211"/>
  <c r="A398" i="211"/>
  <c r="N397" i="211"/>
  <c r="A397" i="211"/>
  <c r="N396" i="211"/>
  <c r="A396" i="211"/>
  <c r="P395" i="211"/>
  <c r="O395" i="211"/>
  <c r="A395" i="211"/>
  <c r="A394" i="211"/>
  <c r="A393" i="211"/>
  <c r="A392" i="211"/>
  <c r="A391" i="211"/>
  <c r="O386" i="211"/>
  <c r="A387" i="211"/>
  <c r="A386" i="211"/>
  <c r="A385" i="211"/>
  <c r="A384" i="211"/>
  <c r="N383" i="211"/>
  <c r="A383" i="211"/>
  <c r="N380" i="211"/>
  <c r="P379" i="211"/>
  <c r="P377" i="211" s="1"/>
  <c r="P375" i="211" s="1"/>
  <c r="O377" i="211"/>
  <c r="A379" i="211"/>
  <c r="A378" i="211"/>
  <c r="A377" i="211"/>
  <c r="A376" i="211"/>
  <c r="A375" i="211"/>
  <c r="N374" i="211"/>
  <c r="A374" i="211"/>
  <c r="P373" i="211"/>
  <c r="O373" i="211"/>
  <c r="A373" i="211"/>
  <c r="N372" i="211"/>
  <c r="A372" i="211"/>
  <c r="N371" i="211"/>
  <c r="A371" i="211"/>
  <c r="N370" i="211"/>
  <c r="A370" i="211"/>
  <c r="N369" i="211"/>
  <c r="A369" i="211"/>
  <c r="N368" i="211"/>
  <c r="A368" i="211"/>
  <c r="N367" i="211"/>
  <c r="A367" i="211"/>
  <c r="N366" i="211"/>
  <c r="N365" i="211"/>
  <c r="A365" i="211"/>
  <c r="N364" i="211"/>
  <c r="A364" i="211"/>
  <c r="N363" i="211"/>
  <c r="A363" i="211"/>
  <c r="N362" i="211"/>
  <c r="A362" i="211"/>
  <c r="N361" i="211"/>
  <c r="A361" i="211"/>
  <c r="N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A353" i="211"/>
  <c r="N352" i="211"/>
  <c r="A352" i="211"/>
  <c r="N351" i="211"/>
  <c r="A351" i="211"/>
  <c r="P350" i="211"/>
  <c r="O350" i="211"/>
  <c r="A350" i="211"/>
  <c r="N349" i="211"/>
  <c r="A349" i="211"/>
  <c r="P348" i="211"/>
  <c r="O348" i="211"/>
  <c r="A348" i="211"/>
  <c r="N347" i="211"/>
  <c r="A347" i="211"/>
  <c r="N346" i="211"/>
  <c r="A346" i="211"/>
  <c r="N345" i="211"/>
  <c r="A345" i="211"/>
  <c r="N344" i="211"/>
  <c r="N343" i="211"/>
  <c r="A343" i="211"/>
  <c r="N342" i="211"/>
  <c r="A342" i="211"/>
  <c r="N341" i="211"/>
  <c r="A341" i="211"/>
  <c r="N339" i="211"/>
  <c r="A339" i="211"/>
  <c r="P338" i="211"/>
  <c r="A338" i="211"/>
  <c r="A337" i="211"/>
  <c r="A336" i="211"/>
  <c r="A335" i="211"/>
  <c r="A334" i="211"/>
  <c r="A333" i="211"/>
  <c r="A332" i="211"/>
  <c r="A327" i="211"/>
  <c r="N326" i="211"/>
  <c r="A326" i="211"/>
  <c r="P324" i="211"/>
  <c r="N324" i="211" s="1"/>
  <c r="A324" i="211"/>
  <c r="N323" i="211"/>
  <c r="A323" i="211"/>
  <c r="N322" i="211"/>
  <c r="A322" i="211"/>
  <c r="N321" i="211"/>
  <c r="A321" i="211"/>
  <c r="P320" i="211"/>
  <c r="N320" i="211" s="1"/>
  <c r="A320" i="211"/>
  <c r="N319" i="211"/>
  <c r="A319" i="211"/>
  <c r="N318" i="211"/>
  <c r="A318" i="211"/>
  <c r="N317" i="211"/>
  <c r="A317" i="211"/>
  <c r="P316" i="211"/>
  <c r="O316" i="211"/>
  <c r="A316" i="211"/>
  <c r="N312" i="211"/>
  <c r="A312" i="211"/>
  <c r="N309" i="211"/>
  <c r="A309" i="211"/>
  <c r="P308" i="211"/>
  <c r="O308" i="211"/>
  <c r="A308" i="211"/>
  <c r="N307" i="211"/>
  <c r="N306" i="211"/>
  <c r="N305" i="211"/>
  <c r="P304" i="211"/>
  <c r="O304" i="211"/>
  <c r="N303" i="211"/>
  <c r="N302" i="211"/>
  <c r="N301" i="211"/>
  <c r="N300" i="211"/>
  <c r="N299" i="211"/>
  <c r="P298" i="211"/>
  <c r="O298" i="211"/>
  <c r="N297" i="211"/>
  <c r="P296" i="211"/>
  <c r="O296" i="211"/>
  <c r="N294" i="211"/>
  <c r="N293" i="211"/>
  <c r="N291" i="211"/>
  <c r="N290" i="211"/>
  <c r="P289" i="211"/>
  <c r="O289" i="211"/>
  <c r="N284" i="211"/>
  <c r="N283" i="211"/>
  <c r="N282" i="211"/>
  <c r="N281" i="211"/>
  <c r="N280" i="211"/>
  <c r="A280" i="211"/>
  <c r="N279" i="211"/>
  <c r="A279" i="211"/>
  <c r="N278" i="211"/>
  <c r="A278" i="211"/>
  <c r="P277" i="211"/>
  <c r="P275" i="211" s="1"/>
  <c r="P273" i="211" s="1"/>
  <c r="O277" i="211"/>
  <c r="A277" i="211"/>
  <c r="A276" i="211"/>
  <c r="A275" i="211"/>
  <c r="A274" i="211"/>
  <c r="A273" i="211"/>
  <c r="N272" i="211"/>
  <c r="A272" i="211"/>
  <c r="P271" i="211"/>
  <c r="O271" i="211"/>
  <c r="A271" i="211"/>
  <c r="N270" i="211"/>
  <c r="A270" i="211"/>
  <c r="N269" i="211"/>
  <c r="A269" i="211"/>
  <c r="P268" i="211"/>
  <c r="O268" i="211"/>
  <c r="A268" i="211"/>
  <c r="N267" i="211"/>
  <c r="A267" i="211"/>
  <c r="P266" i="211"/>
  <c r="O266" i="211"/>
  <c r="A266" i="211"/>
  <c r="N265" i="211"/>
  <c r="P264" i="211"/>
  <c r="O264" i="211"/>
  <c r="N263" i="211"/>
  <c r="N262" i="211"/>
  <c r="P261" i="211"/>
  <c r="O261" i="211"/>
  <c r="A259" i="211"/>
  <c r="N211" i="211"/>
  <c r="N210" i="211"/>
  <c r="N208" i="211"/>
  <c r="N254" i="211"/>
  <c r="A254" i="211"/>
  <c r="P253" i="211"/>
  <c r="O253" i="211"/>
  <c r="A253" i="211"/>
  <c r="N252" i="211"/>
  <c r="A252" i="211"/>
  <c r="A250" i="211"/>
  <c r="N249" i="211"/>
  <c r="A249" i="211"/>
  <c r="N248" i="211"/>
  <c r="A248" i="211"/>
  <c r="N247" i="211"/>
  <c r="A247" i="211"/>
  <c r="N246" i="211"/>
  <c r="A246" i="211"/>
  <c r="N245" i="211"/>
  <c r="A245" i="211"/>
  <c r="N244" i="211"/>
  <c r="A244" i="211"/>
  <c r="A243" i="211"/>
  <c r="N242" i="211"/>
  <c r="A242" i="211"/>
  <c r="N241" i="211"/>
  <c r="A241" i="211"/>
  <c r="N240" i="211"/>
  <c r="A240" i="211"/>
  <c r="P239" i="211"/>
  <c r="O239" i="211"/>
  <c r="A239" i="211"/>
  <c r="N238" i="211"/>
  <c r="A238" i="211"/>
  <c r="N237" i="211"/>
  <c r="A237" i="211"/>
  <c r="P236" i="211"/>
  <c r="O236" i="211"/>
  <c r="A236" i="211"/>
  <c r="N235" i="211"/>
  <c r="A235" i="211"/>
  <c r="N233" i="211"/>
  <c r="A233" i="211"/>
  <c r="A232" i="211"/>
  <c r="N231" i="211"/>
  <c r="A231" i="211"/>
  <c r="N230" i="211"/>
  <c r="A230" i="211"/>
  <c r="N229" i="211"/>
  <c r="A229" i="211"/>
  <c r="N228" i="211"/>
  <c r="A228" i="211"/>
  <c r="P225" i="211"/>
  <c r="O225" i="211"/>
  <c r="A225" i="211"/>
  <c r="N223" i="211"/>
  <c r="A223" i="211"/>
  <c r="N222" i="211"/>
  <c r="A222" i="211"/>
  <c r="N221" i="211"/>
  <c r="A221" i="211"/>
  <c r="N220" i="211"/>
  <c r="A220" i="211"/>
  <c r="A219" i="211"/>
  <c r="N218" i="211"/>
  <c r="A218" i="211"/>
  <c r="P217" i="211"/>
  <c r="O217" i="211"/>
  <c r="A217" i="211"/>
  <c r="N216" i="211"/>
  <c r="N215" i="211"/>
  <c r="A215" i="211"/>
  <c r="N213" i="211"/>
  <c r="A213" i="211"/>
  <c r="A212" i="211"/>
  <c r="N204" i="211"/>
  <c r="A204" i="211"/>
  <c r="N203" i="211"/>
  <c r="A203" i="211"/>
  <c r="N202" i="211"/>
  <c r="A202" i="211"/>
  <c r="A201" i="211"/>
  <c r="N200" i="211"/>
  <c r="A200" i="211"/>
  <c r="N199" i="211"/>
  <c r="A199" i="211"/>
  <c r="N198" i="211"/>
  <c r="A198" i="211"/>
  <c r="P197" i="211"/>
  <c r="A197" i="211"/>
  <c r="N196" i="211"/>
  <c r="A196" i="211"/>
  <c r="N195" i="211"/>
  <c r="A195" i="211"/>
  <c r="N194" i="211"/>
  <c r="A194" i="211"/>
  <c r="P193" i="211"/>
  <c r="A193" i="211"/>
  <c r="N192" i="211"/>
  <c r="A192" i="211"/>
  <c r="P191" i="211"/>
  <c r="O191" i="211"/>
  <c r="A191" i="211"/>
  <c r="N190" i="211"/>
  <c r="A190" i="211"/>
  <c r="N189" i="211"/>
  <c r="A189" i="211"/>
  <c r="P188" i="211"/>
  <c r="A188" i="211"/>
  <c r="A187" i="211"/>
  <c r="A186" i="211"/>
  <c r="A185" i="211"/>
  <c r="A184" i="211"/>
  <c r="N169" i="211"/>
  <c r="A169" i="211"/>
  <c r="P168" i="211"/>
  <c r="O168" i="211"/>
  <c r="A168" i="211"/>
  <c r="N167" i="211"/>
  <c r="A167" i="211"/>
  <c r="P166" i="211"/>
  <c r="O166" i="211"/>
  <c r="A166" i="211"/>
  <c r="N165" i="211"/>
  <c r="A165" i="211"/>
  <c r="P164" i="211"/>
  <c r="O164" i="211"/>
  <c r="A164" i="211"/>
  <c r="N163" i="211"/>
  <c r="A163" i="211"/>
  <c r="N162" i="211"/>
  <c r="A162" i="211"/>
  <c r="P161" i="211"/>
  <c r="O161" i="211"/>
  <c r="A161" i="211"/>
  <c r="N160" i="211"/>
  <c r="N159" i="211"/>
  <c r="A159" i="211"/>
  <c r="P158" i="211"/>
  <c r="O158" i="211"/>
  <c r="N183" i="211"/>
  <c r="A183" i="211"/>
  <c r="N182" i="211"/>
  <c r="A182" i="211"/>
  <c r="P181" i="211"/>
  <c r="P179" i="211" s="1"/>
  <c r="O181" i="211"/>
  <c r="A181" i="211"/>
  <c r="A180" i="211"/>
  <c r="A179" i="211"/>
  <c r="A174" i="211"/>
  <c r="A173" i="211"/>
  <c r="N157" i="211"/>
  <c r="A157" i="211"/>
  <c r="P156" i="211"/>
  <c r="O156" i="211"/>
  <c r="A156" i="211"/>
  <c r="N155" i="211"/>
  <c r="A155" i="211"/>
  <c r="P154" i="211"/>
  <c r="O154" i="211"/>
  <c r="A154" i="211"/>
  <c r="A153" i="211"/>
  <c r="A152" i="211"/>
  <c r="A151" i="211"/>
  <c r="A149" i="211"/>
  <c r="A148" i="211"/>
  <c r="N147" i="211"/>
  <c r="A147" i="211"/>
  <c r="N146" i="211"/>
  <c r="A146" i="211"/>
  <c r="P145" i="211"/>
  <c r="O145" i="211"/>
  <c r="A145" i="211"/>
  <c r="N144" i="211"/>
  <c r="A144" i="211"/>
  <c r="N143" i="211"/>
  <c r="A143" i="211"/>
  <c r="N142" i="211"/>
  <c r="A142" i="211"/>
  <c r="N141" i="211"/>
  <c r="A141" i="211"/>
  <c r="N140" i="211"/>
  <c r="A140" i="211"/>
  <c r="P139" i="211"/>
  <c r="O139" i="211"/>
  <c r="A139" i="211"/>
  <c r="A138" i="211"/>
  <c r="A137" i="211"/>
  <c r="A136" i="211"/>
  <c r="A135" i="211"/>
  <c r="N134" i="211"/>
  <c r="A134" i="211"/>
  <c r="N133" i="211"/>
  <c r="A133" i="211"/>
  <c r="N132" i="211"/>
  <c r="A132" i="211"/>
  <c r="N131" i="211"/>
  <c r="A131" i="211"/>
  <c r="N130" i="211"/>
  <c r="A130" i="211"/>
  <c r="N129" i="211"/>
  <c r="A129" i="211"/>
  <c r="N128" i="211"/>
  <c r="A128" i="211"/>
  <c r="N127" i="211"/>
  <c r="A127" i="211"/>
  <c r="N126" i="211"/>
  <c r="A126" i="211"/>
  <c r="N125" i="211"/>
  <c r="A125" i="211"/>
  <c r="N123" i="211"/>
  <c r="A123" i="211"/>
  <c r="P122" i="211"/>
  <c r="A122" i="211"/>
  <c r="A121" i="211"/>
  <c r="A120" i="211"/>
  <c r="A119" i="211"/>
  <c r="A118" i="211"/>
  <c r="A117" i="211"/>
  <c r="A116" i="211"/>
  <c r="N115" i="211"/>
  <c r="A115" i="211"/>
  <c r="N114" i="211"/>
  <c r="A114" i="211"/>
  <c r="P113" i="211"/>
  <c r="O113" i="211"/>
  <c r="A113" i="211"/>
  <c r="N112" i="211"/>
  <c r="A112" i="211"/>
  <c r="N111" i="211"/>
  <c r="A111" i="211"/>
  <c r="P110" i="211"/>
  <c r="O110" i="211"/>
  <c r="A110" i="211"/>
  <c r="A109" i="211"/>
  <c r="A108" i="211"/>
  <c r="A107" i="211"/>
  <c r="A106" i="211"/>
  <c r="N105" i="211"/>
  <c r="A105" i="211"/>
  <c r="P104" i="211"/>
  <c r="O104" i="211"/>
  <c r="A104" i="211"/>
  <c r="N103" i="211"/>
  <c r="A103" i="211"/>
  <c r="P102" i="211"/>
  <c r="O102" i="211"/>
  <c r="A102" i="211"/>
  <c r="N99" i="211"/>
  <c r="A99" i="211"/>
  <c r="P98" i="211"/>
  <c r="P87" i="211" s="1"/>
  <c r="P85" i="211" s="1"/>
  <c r="O98" i="211"/>
  <c r="O87" i="211" s="1"/>
  <c r="O85" i="211" s="1"/>
  <c r="A98" i="211"/>
  <c r="A97" i="211"/>
  <c r="N96" i="211"/>
  <c r="P95" i="211"/>
  <c r="O95" i="211"/>
  <c r="A95" i="211"/>
  <c r="A94" i="211"/>
  <c r="A93" i="211"/>
  <c r="A92" i="211"/>
  <c r="A91" i="211"/>
  <c r="N84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P71" i="211"/>
  <c r="P69" i="211" s="1"/>
  <c r="P67" i="211" s="1"/>
  <c r="O71" i="211"/>
  <c r="A71" i="211"/>
  <c r="A70" i="211"/>
  <c r="A69" i="211"/>
  <c r="A68" i="211"/>
  <c r="A67" i="211"/>
  <c r="N64" i="211"/>
  <c r="N62" i="211" s="1"/>
  <c r="A64" i="211"/>
  <c r="P63" i="211"/>
  <c r="O63" i="211"/>
  <c r="O61" i="211" s="1"/>
  <c r="A63" i="211"/>
  <c r="A62" i="211"/>
  <c r="A61" i="211"/>
  <c r="N60" i="211"/>
  <c r="N59" i="211"/>
  <c r="A59" i="211"/>
  <c r="N58" i="211"/>
  <c r="A58" i="211"/>
  <c r="N57" i="211"/>
  <c r="A57" i="211"/>
  <c r="P56" i="211"/>
  <c r="O56" i="211"/>
  <c r="O18" i="211" s="1"/>
  <c r="O16" i="211" s="1"/>
  <c r="A56" i="211"/>
  <c r="N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A47" i="211"/>
  <c r="N46" i="211"/>
  <c r="A46" i="211"/>
  <c r="N45" i="211"/>
  <c r="N44" i="211"/>
  <c r="A44" i="211"/>
  <c r="N43" i="211"/>
  <c r="A43" i="211"/>
  <c r="N42" i="211"/>
  <c r="A42" i="211"/>
  <c r="N41" i="211"/>
  <c r="A41" i="211"/>
  <c r="N40" i="211"/>
  <c r="A40" i="211"/>
  <c r="N39" i="211"/>
  <c r="A39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A20" i="211"/>
  <c r="A19" i="211"/>
  <c r="A18" i="211"/>
  <c r="A17" i="211"/>
  <c r="A16" i="211"/>
  <c r="A15" i="211"/>
  <c r="A14" i="211"/>
  <c r="A13" i="211"/>
  <c r="P776" i="212"/>
  <c r="P774" i="212" s="1"/>
  <c r="O776" i="212"/>
  <c r="O774" i="212" s="1"/>
  <c r="N773" i="212"/>
  <c r="P772" i="212"/>
  <c r="O772" i="212"/>
  <c r="N771" i="212"/>
  <c r="P770" i="212"/>
  <c r="O770" i="212"/>
  <c r="N765" i="212"/>
  <c r="N764" i="212" s="1"/>
  <c r="P764" i="212"/>
  <c r="O764" i="212"/>
  <c r="N759" i="212"/>
  <c r="N758" i="212" s="1"/>
  <c r="N757" i="212"/>
  <c r="N756" i="212"/>
  <c r="N755" i="212"/>
  <c r="N753" i="212"/>
  <c r="N752" i="212"/>
  <c r="N751" i="212"/>
  <c r="P750" i="212"/>
  <c r="O750" i="212"/>
  <c r="N749" i="212"/>
  <c r="N748" i="212"/>
  <c r="N747" i="212"/>
  <c r="P746" i="212"/>
  <c r="O746" i="212"/>
  <c r="N744" i="212"/>
  <c r="N741" i="212"/>
  <c r="N740" i="212"/>
  <c r="P739" i="212"/>
  <c r="O739" i="212"/>
  <c r="N738" i="212"/>
  <c r="N736" i="212"/>
  <c r="N735" i="212"/>
  <c r="N734" i="212"/>
  <c r="P733" i="212"/>
  <c r="N732" i="212"/>
  <c r="P731" i="212"/>
  <c r="O731" i="212"/>
  <c r="N730" i="212"/>
  <c r="N728" i="212"/>
  <c r="N727" i="212"/>
  <c r="N726" i="212"/>
  <c r="P725" i="212"/>
  <c r="N724" i="212"/>
  <c r="N723" i="212"/>
  <c r="N722" i="212"/>
  <c r="N721" i="212"/>
  <c r="N720" i="212"/>
  <c r="N719" i="212"/>
  <c r="N718" i="212"/>
  <c r="P717" i="212"/>
  <c r="O717" i="212"/>
  <c r="N712" i="212"/>
  <c r="N711" i="212"/>
  <c r="P710" i="212"/>
  <c r="O710" i="212"/>
  <c r="N709" i="212"/>
  <c r="N708" i="212"/>
  <c r="P707" i="212"/>
  <c r="O707" i="212"/>
  <c r="N706" i="212"/>
  <c r="N705" i="212"/>
  <c r="P704" i="212"/>
  <c r="O704" i="212"/>
  <c r="N703" i="212"/>
  <c r="N698" i="212"/>
  <c r="N697" i="212"/>
  <c r="P696" i="212"/>
  <c r="O696" i="212"/>
  <c r="N691" i="212"/>
  <c r="P690" i="212"/>
  <c r="O690" i="212"/>
  <c r="O688" i="212" s="1"/>
  <c r="O686" i="212" s="1"/>
  <c r="N679" i="212"/>
  <c r="P678" i="212"/>
  <c r="O678" i="212"/>
  <c r="N677" i="212"/>
  <c r="N676" i="212"/>
  <c r="P675" i="212"/>
  <c r="O675" i="212"/>
  <c r="N674" i="212"/>
  <c r="P673" i="212"/>
  <c r="O673" i="212"/>
  <c r="N672" i="212"/>
  <c r="P671" i="212"/>
  <c r="O671" i="212"/>
  <c r="N670" i="212"/>
  <c r="P669" i="212"/>
  <c r="O669" i="212"/>
  <c r="N668" i="212"/>
  <c r="N667" i="212"/>
  <c r="N666" i="212"/>
  <c r="N665" i="212"/>
  <c r="P664" i="212"/>
  <c r="O664" i="212"/>
  <c r="N658" i="212"/>
  <c r="N657" i="212" s="1"/>
  <c r="N656" i="212"/>
  <c r="N655" i="212"/>
  <c r="N654" i="212"/>
  <c r="N653" i="212"/>
  <c r="P652" i="212"/>
  <c r="O652" i="212"/>
  <c r="N651" i="212"/>
  <c r="P650" i="212"/>
  <c r="O650" i="212"/>
  <c r="N649" i="212"/>
  <c r="N648" i="212"/>
  <c r="P647" i="212"/>
  <c r="O647" i="212"/>
  <c r="N646" i="212"/>
  <c r="N645" i="212"/>
  <c r="P644" i="212"/>
  <c r="O644" i="212"/>
  <c r="N643" i="212"/>
  <c r="N642" i="212"/>
  <c r="N641" i="212"/>
  <c r="N640" i="212"/>
  <c r="P639" i="212"/>
  <c r="O639" i="212"/>
  <c r="N634" i="212"/>
  <c r="N633" i="212"/>
  <c r="P632" i="212"/>
  <c r="P630" i="212" s="1"/>
  <c r="O632" i="212"/>
  <c r="O630" i="212" s="1"/>
  <c r="N627" i="212"/>
  <c r="P626" i="212"/>
  <c r="O626" i="212"/>
  <c r="A626" i="212"/>
  <c r="N623" i="212"/>
  <c r="A622" i="212"/>
  <c r="A621" i="212"/>
  <c r="A620" i="212"/>
  <c r="A619" i="212"/>
  <c r="A618" i="212"/>
  <c r="N617" i="212"/>
  <c r="A617" i="212"/>
  <c r="N616" i="212"/>
  <c r="A616" i="212"/>
  <c r="P615" i="212"/>
  <c r="P613" i="212" s="1"/>
  <c r="O615" i="212"/>
  <c r="O613" i="212" s="1"/>
  <c r="A615" i="212"/>
  <c r="A614" i="212"/>
  <c r="A613" i="212"/>
  <c r="N612" i="212"/>
  <c r="N611" i="212" s="1"/>
  <c r="P611" i="212"/>
  <c r="O611" i="212"/>
  <c r="N610" i="212"/>
  <c r="P609" i="212"/>
  <c r="O609" i="212"/>
  <c r="N608" i="212"/>
  <c r="P607" i="212"/>
  <c r="O607" i="212"/>
  <c r="N606" i="212"/>
  <c r="P605" i="212"/>
  <c r="O605" i="212"/>
  <c r="N604" i="212"/>
  <c r="A604" i="212"/>
  <c r="N602" i="212"/>
  <c r="A602" i="212"/>
  <c r="P601" i="212"/>
  <c r="O601" i="212"/>
  <c r="A601" i="212"/>
  <c r="N600" i="212"/>
  <c r="A600" i="212"/>
  <c r="N598" i="212"/>
  <c r="A598" i="212"/>
  <c r="P597" i="212"/>
  <c r="O597" i="212"/>
  <c r="A597" i="212"/>
  <c r="N596" i="212"/>
  <c r="A596" i="212"/>
  <c r="N595" i="212"/>
  <c r="A595" i="212"/>
  <c r="N594" i="212"/>
  <c r="A594" i="212"/>
  <c r="N593" i="212"/>
  <c r="A593" i="212"/>
  <c r="P592" i="212"/>
  <c r="O592" i="212"/>
  <c r="A592" i="212"/>
  <c r="A591" i="212"/>
  <c r="A590" i="212"/>
  <c r="A589" i="212"/>
  <c r="A588" i="212"/>
  <c r="A587" i="212"/>
  <c r="A586" i="212"/>
  <c r="N66" i="212"/>
  <c r="N65" i="212" s="1"/>
  <c r="A66" i="212"/>
  <c r="P65" i="212"/>
  <c r="A65" i="212"/>
  <c r="N584" i="212"/>
  <c r="N583" i="212" s="1"/>
  <c r="A584" i="212"/>
  <c r="P581" i="212"/>
  <c r="P579" i="212" s="1"/>
  <c r="A583" i="212"/>
  <c r="A582" i="212"/>
  <c r="A581" i="212"/>
  <c r="A580" i="212"/>
  <c r="A579" i="212"/>
  <c r="N577" i="212"/>
  <c r="A577" i="212"/>
  <c r="N576" i="212"/>
  <c r="A576" i="212"/>
  <c r="N575" i="212"/>
  <c r="A575" i="212"/>
  <c r="P572" i="212"/>
  <c r="O572" i="212"/>
  <c r="A574" i="212"/>
  <c r="A573" i="212"/>
  <c r="A572" i="212"/>
  <c r="N571" i="212"/>
  <c r="A571" i="212"/>
  <c r="N570" i="212"/>
  <c r="A570" i="212"/>
  <c r="P569" i="212"/>
  <c r="O569" i="212"/>
  <c r="A569" i="212"/>
  <c r="N568" i="212"/>
  <c r="A568" i="212"/>
  <c r="P567" i="212"/>
  <c r="O567" i="212"/>
  <c r="A567" i="212"/>
  <c r="N566" i="212"/>
  <c r="A566" i="212"/>
  <c r="P565" i="212"/>
  <c r="O565" i="212"/>
  <c r="A565" i="212"/>
  <c r="A564" i="212"/>
  <c r="A563" i="212"/>
  <c r="A560" i="212"/>
  <c r="N559" i="212"/>
  <c r="A559" i="212"/>
  <c r="P558" i="212"/>
  <c r="O558" i="212"/>
  <c r="A558" i="212"/>
  <c r="N557" i="212"/>
  <c r="A557" i="212"/>
  <c r="N555" i="212"/>
  <c r="A555" i="212"/>
  <c r="N554" i="212"/>
  <c r="A554" i="212"/>
  <c r="A553" i="212"/>
  <c r="A552" i="212"/>
  <c r="A551" i="212"/>
  <c r="A549" i="212"/>
  <c r="A548" i="212"/>
  <c r="A547" i="212"/>
  <c r="N546" i="212"/>
  <c r="A546" i="212"/>
  <c r="P545" i="212"/>
  <c r="O545" i="212"/>
  <c r="O543" i="212" s="1"/>
  <c r="N542" i="212"/>
  <c r="A542" i="212"/>
  <c r="N541" i="212"/>
  <c r="A541" i="212"/>
  <c r="P540" i="212"/>
  <c r="P538" i="212" s="1"/>
  <c r="O540" i="212"/>
  <c r="O538" i="212" s="1"/>
  <c r="A540" i="212"/>
  <c r="A539" i="212"/>
  <c r="A538" i="212"/>
  <c r="N537" i="212"/>
  <c r="A537" i="212"/>
  <c r="P536" i="212"/>
  <c r="O536" i="212"/>
  <c r="A536" i="212"/>
  <c r="N535" i="212"/>
  <c r="A535" i="212"/>
  <c r="P534" i="212"/>
  <c r="O534" i="212"/>
  <c r="A534" i="212"/>
  <c r="A533" i="212"/>
  <c r="A532" i="212"/>
  <c r="A531" i="212"/>
  <c r="A530" i="212"/>
  <c r="P528" i="212"/>
  <c r="O528" i="212"/>
  <c r="A528" i="212"/>
  <c r="N527" i="212"/>
  <c r="A527" i="212"/>
  <c r="N526" i="212"/>
  <c r="A526" i="212"/>
  <c r="N525" i="212"/>
  <c r="A525" i="212"/>
  <c r="P524" i="212"/>
  <c r="O524" i="212"/>
  <c r="A524" i="212"/>
  <c r="N523" i="212"/>
  <c r="A523" i="212"/>
  <c r="N522" i="212"/>
  <c r="A522" i="212"/>
  <c r="N521" i="212"/>
  <c r="A521" i="212"/>
  <c r="N520" i="212"/>
  <c r="A520" i="212"/>
  <c r="N519" i="212"/>
  <c r="A519" i="212"/>
  <c r="N518" i="212"/>
  <c r="A518" i="212"/>
  <c r="N517" i="212"/>
  <c r="A517" i="212"/>
  <c r="N516" i="212"/>
  <c r="A516" i="212"/>
  <c r="N515" i="212"/>
  <c r="A515" i="212"/>
  <c r="P514" i="212"/>
  <c r="O514" i="212"/>
  <c r="A514" i="212"/>
  <c r="N511" i="212"/>
  <c r="A511" i="212"/>
  <c r="N510" i="212"/>
  <c r="A510" i="212"/>
  <c r="A509" i="212"/>
  <c r="A508" i="212"/>
  <c r="A507" i="212"/>
  <c r="A506" i="212"/>
  <c r="A505" i="212"/>
  <c r="A504" i="212"/>
  <c r="A503" i="212"/>
  <c r="N500" i="212"/>
  <c r="A500" i="212"/>
  <c r="P499" i="212"/>
  <c r="O499" i="212"/>
  <c r="O494" i="212" s="1"/>
  <c r="A499" i="212"/>
  <c r="N498" i="212"/>
  <c r="A498" i="212"/>
  <c r="N497" i="212"/>
  <c r="A497" i="212"/>
  <c r="A496" i="212"/>
  <c r="A495" i="212"/>
  <c r="A494" i="212"/>
  <c r="A493" i="212"/>
  <c r="A492" i="212"/>
  <c r="A491" i="212"/>
  <c r="A490" i="212"/>
  <c r="N489" i="212"/>
  <c r="A489" i="212"/>
  <c r="N488" i="212"/>
  <c r="A488" i="212"/>
  <c r="P487" i="212"/>
  <c r="O487" i="212"/>
  <c r="A487" i="212"/>
  <c r="N486" i="212"/>
  <c r="N485" i="212"/>
  <c r="N483" i="212"/>
  <c r="A483" i="212"/>
  <c r="N482" i="212"/>
  <c r="A482" i="212"/>
  <c r="N481" i="212"/>
  <c r="A481" i="212"/>
  <c r="N480" i="212"/>
  <c r="A480" i="212"/>
  <c r="N479" i="212"/>
  <c r="A479" i="212"/>
  <c r="P478" i="212"/>
  <c r="A478" i="212"/>
  <c r="N477" i="212"/>
  <c r="A477" i="212"/>
  <c r="N476" i="212"/>
  <c r="A476" i="212"/>
  <c r="N475" i="212"/>
  <c r="A475" i="212"/>
  <c r="N474" i="212"/>
  <c r="A474" i="212"/>
  <c r="N473" i="212"/>
  <c r="A473" i="212"/>
  <c r="N472" i="212"/>
  <c r="A472" i="212"/>
  <c r="N471" i="212"/>
  <c r="A471" i="212"/>
  <c r="N470" i="212"/>
  <c r="A470" i="212"/>
  <c r="P469" i="212"/>
  <c r="O469" i="212"/>
  <c r="A469" i="212"/>
  <c r="N468" i="212"/>
  <c r="A468" i="212"/>
  <c r="N467" i="212"/>
  <c r="A467" i="212"/>
  <c r="N466" i="212"/>
  <c r="A466" i="212"/>
  <c r="N465" i="212"/>
  <c r="A465" i="212"/>
  <c r="N464" i="212"/>
  <c r="A464" i="212"/>
  <c r="P463" i="212"/>
  <c r="O463" i="212"/>
  <c r="A463" i="212"/>
  <c r="N462" i="212"/>
  <c r="A462" i="212"/>
  <c r="N461" i="212"/>
  <c r="A461" i="212"/>
  <c r="N460" i="212"/>
  <c r="A460" i="212"/>
  <c r="P459" i="212"/>
  <c r="O459" i="212"/>
  <c r="A459" i="212"/>
  <c r="A458" i="212"/>
  <c r="A457" i="212"/>
  <c r="A456" i="212"/>
  <c r="A455" i="212"/>
  <c r="N101" i="212"/>
  <c r="A101" i="212"/>
  <c r="P100" i="212"/>
  <c r="O100" i="212"/>
  <c r="A100" i="212"/>
  <c r="N452" i="212"/>
  <c r="A452" i="212"/>
  <c r="P451" i="212"/>
  <c r="O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N444" i="212"/>
  <c r="A444" i="212"/>
  <c r="N443" i="212"/>
  <c r="A443" i="212"/>
  <c r="P442" i="212"/>
  <c r="O442" i="212"/>
  <c r="A442" i="212"/>
  <c r="A441" i="212"/>
  <c r="A440" i="212"/>
  <c r="A439" i="212"/>
  <c r="A438" i="212"/>
  <c r="N431" i="212"/>
  <c r="N430" i="212" s="1"/>
  <c r="P430" i="212"/>
  <c r="O430" i="212"/>
  <c r="P428" i="212"/>
  <c r="O428" i="212"/>
  <c r="N427" i="212"/>
  <c r="A427" i="212"/>
  <c r="P426" i="212"/>
  <c r="O426" i="212"/>
  <c r="A426" i="212"/>
  <c r="N315" i="212"/>
  <c r="A315" i="212"/>
  <c r="N314" i="212"/>
  <c r="A314" i="212"/>
  <c r="P313" i="212"/>
  <c r="O313" i="212" s="1"/>
  <c r="A313" i="212"/>
  <c r="A425" i="212"/>
  <c r="A424" i="212"/>
  <c r="A423" i="212"/>
  <c r="A422" i="212"/>
  <c r="A421" i="212"/>
  <c r="P416" i="212"/>
  <c r="O416" i="212"/>
  <c r="N415" i="212"/>
  <c r="A415" i="212"/>
  <c r="N414" i="212"/>
  <c r="A414" i="212"/>
  <c r="N413" i="212"/>
  <c r="A413" i="212"/>
  <c r="P412" i="212"/>
  <c r="O412" i="212"/>
  <c r="A412" i="212"/>
  <c r="N408" i="212"/>
  <c r="A408" i="212"/>
  <c r="A407" i="212"/>
  <c r="N411" i="212"/>
  <c r="A411" i="212"/>
  <c r="P410" i="212"/>
  <c r="O410" i="212"/>
  <c r="A410" i="212"/>
  <c r="N406" i="212"/>
  <c r="A406" i="212"/>
  <c r="P405" i="212"/>
  <c r="O405" i="212"/>
  <c r="A405" i="212"/>
  <c r="N404" i="212"/>
  <c r="A404" i="212"/>
  <c r="P403" i="212"/>
  <c r="O403" i="212"/>
  <c r="A403" i="212"/>
  <c r="N402" i="212"/>
  <c r="A402" i="212"/>
  <c r="N401" i="212"/>
  <c r="A401" i="212"/>
  <c r="N400" i="212"/>
  <c r="A400" i="212"/>
  <c r="N399" i="212"/>
  <c r="A399" i="212"/>
  <c r="N398" i="212"/>
  <c r="A398" i="212"/>
  <c r="N397" i="212"/>
  <c r="A397" i="212"/>
  <c r="N396" i="212"/>
  <c r="A396" i="212"/>
  <c r="P395" i="212"/>
  <c r="O395" i="212"/>
  <c r="A395" i="212"/>
  <c r="A394" i="212"/>
  <c r="A393" i="212"/>
  <c r="A392" i="212"/>
  <c r="A391" i="212"/>
  <c r="P386" i="212"/>
  <c r="O386" i="212"/>
  <c r="A387" i="212"/>
  <c r="A386" i="212"/>
  <c r="A385" i="212"/>
  <c r="A384" i="212"/>
  <c r="N383" i="212"/>
  <c r="A383" i="212"/>
  <c r="N380" i="212"/>
  <c r="P379" i="212"/>
  <c r="P377" i="212" s="1"/>
  <c r="P375" i="212" s="1"/>
  <c r="A379" i="212"/>
  <c r="A378" i="212"/>
  <c r="A377" i="212"/>
  <c r="A376" i="212"/>
  <c r="A375" i="212"/>
  <c r="N374" i="212"/>
  <c r="A374" i="212"/>
  <c r="P373" i="212"/>
  <c r="O373" i="212"/>
  <c r="A373" i="212"/>
  <c r="N372" i="212"/>
  <c r="A372" i="212"/>
  <c r="N371" i="212"/>
  <c r="A371" i="212"/>
  <c r="N370" i="212"/>
  <c r="A370" i="212"/>
  <c r="N369" i="212"/>
  <c r="A369" i="212"/>
  <c r="N368" i="212"/>
  <c r="A368" i="212"/>
  <c r="N367" i="212"/>
  <c r="A367" i="212"/>
  <c r="N366" i="212"/>
  <c r="N365" i="212"/>
  <c r="A365" i="212"/>
  <c r="N364" i="212"/>
  <c r="A364" i="212"/>
  <c r="N363" i="212"/>
  <c r="A363" i="212"/>
  <c r="N362" i="212"/>
  <c r="A362" i="212"/>
  <c r="N361" i="212"/>
  <c r="A361" i="212"/>
  <c r="N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A353" i="212"/>
  <c r="N352" i="212"/>
  <c r="A352" i="212"/>
  <c r="N351" i="212"/>
  <c r="A351" i="212"/>
  <c r="P350" i="212"/>
  <c r="O350" i="212"/>
  <c r="A350" i="212"/>
  <c r="N349" i="212"/>
  <c r="A349" i="212"/>
  <c r="P348" i="212"/>
  <c r="O348" i="212"/>
  <c r="A348" i="212"/>
  <c r="N347" i="212"/>
  <c r="A347" i="212"/>
  <c r="N346" i="212"/>
  <c r="A346" i="212"/>
  <c r="N345" i="212"/>
  <c r="A345" i="212"/>
  <c r="N344" i="212"/>
  <c r="N343" i="212"/>
  <c r="A343" i="212"/>
  <c r="N342" i="212"/>
  <c r="A342" i="212"/>
  <c r="N341" i="212"/>
  <c r="A341" i="212"/>
  <c r="N339" i="212"/>
  <c r="A339" i="212"/>
  <c r="P338" i="212"/>
  <c r="A338" i="212"/>
  <c r="A337" i="212"/>
  <c r="A336" i="212"/>
  <c r="A335" i="212"/>
  <c r="A334" i="212"/>
  <c r="A333" i="212"/>
  <c r="A332" i="212"/>
  <c r="A327" i="212"/>
  <c r="N326" i="212"/>
  <c r="A326" i="212"/>
  <c r="P324" i="212"/>
  <c r="N324" i="212" s="1"/>
  <c r="A324" i="212"/>
  <c r="N323" i="212"/>
  <c r="A323" i="212"/>
  <c r="N322" i="212"/>
  <c r="A322" i="212"/>
  <c r="N321" i="212"/>
  <c r="A321" i="212"/>
  <c r="P320" i="212"/>
  <c r="O320" i="212"/>
  <c r="A320" i="212"/>
  <c r="N319" i="212"/>
  <c r="A319" i="212"/>
  <c r="N318" i="212"/>
  <c r="A318" i="212"/>
  <c r="N317" i="212"/>
  <c r="A317" i="212"/>
  <c r="P316" i="212"/>
  <c r="O316" i="212"/>
  <c r="A316" i="212"/>
  <c r="N312" i="212"/>
  <c r="A312" i="212"/>
  <c r="N309" i="212"/>
  <c r="A309" i="212"/>
  <c r="P308" i="212"/>
  <c r="O308" i="212"/>
  <c r="A308" i="212"/>
  <c r="N307" i="212"/>
  <c r="N306" i="212"/>
  <c r="N305" i="212"/>
  <c r="P304" i="212"/>
  <c r="O304" i="212"/>
  <c r="N303" i="212"/>
  <c r="N302" i="212"/>
  <c r="N301" i="212"/>
  <c r="N300" i="212"/>
  <c r="N299" i="212"/>
  <c r="P298" i="212"/>
  <c r="O298" i="212"/>
  <c r="N297" i="212"/>
  <c r="P296" i="212"/>
  <c r="O296" i="212"/>
  <c r="N294" i="212"/>
  <c r="N293" i="212"/>
  <c r="N291" i="212"/>
  <c r="N290" i="212"/>
  <c r="P289" i="212"/>
  <c r="O289" i="212"/>
  <c r="N284" i="212"/>
  <c r="N283" i="212"/>
  <c r="N282" i="212"/>
  <c r="N281" i="212"/>
  <c r="N280" i="212"/>
  <c r="A280" i="212"/>
  <c r="N279" i="212"/>
  <c r="A279" i="212"/>
  <c r="N278" i="212"/>
  <c r="A278" i="212"/>
  <c r="P277" i="212"/>
  <c r="P275" i="212" s="1"/>
  <c r="P273" i="212" s="1"/>
  <c r="O277" i="212"/>
  <c r="A277" i="212"/>
  <c r="A276" i="212"/>
  <c r="A275" i="212"/>
  <c r="A274" i="212"/>
  <c r="A273" i="212"/>
  <c r="N272" i="212"/>
  <c r="A272" i="212"/>
  <c r="P271" i="212"/>
  <c r="O271" i="212"/>
  <c r="A271" i="212"/>
  <c r="N270" i="212"/>
  <c r="A270" i="212"/>
  <c r="N269" i="212"/>
  <c r="A269" i="212"/>
  <c r="P268" i="212"/>
  <c r="O268" i="212"/>
  <c r="A268" i="212"/>
  <c r="N267" i="212"/>
  <c r="A267" i="212"/>
  <c r="P266" i="212"/>
  <c r="O266" i="212"/>
  <c r="A266" i="212"/>
  <c r="N265" i="212"/>
  <c r="P264" i="212"/>
  <c r="O264" i="212"/>
  <c r="N263" i="212"/>
  <c r="N262" i="212"/>
  <c r="P261" i="212"/>
  <c r="O261" i="212"/>
  <c r="A259" i="212"/>
  <c r="N211" i="212"/>
  <c r="N210" i="212"/>
  <c r="N208" i="212"/>
  <c r="N254" i="212"/>
  <c r="A254" i="212"/>
  <c r="P253" i="212"/>
  <c r="O253" i="212"/>
  <c r="A253" i="212"/>
  <c r="N252" i="212"/>
  <c r="A252" i="212"/>
  <c r="A250" i="212"/>
  <c r="N249" i="212"/>
  <c r="A249" i="212"/>
  <c r="N248" i="212"/>
  <c r="A248" i="212"/>
  <c r="N247" i="212"/>
  <c r="A247" i="212"/>
  <c r="N246" i="212"/>
  <c r="A246" i="212"/>
  <c r="N245" i="212"/>
  <c r="A245" i="212"/>
  <c r="N244" i="212"/>
  <c r="A244" i="212"/>
  <c r="A243" i="212"/>
  <c r="N242" i="212"/>
  <c r="A242" i="212"/>
  <c r="N241" i="212"/>
  <c r="A241" i="212"/>
  <c r="N240" i="212"/>
  <c r="A240" i="212"/>
  <c r="P239" i="212"/>
  <c r="O239" i="212"/>
  <c r="A239" i="212"/>
  <c r="N238" i="212"/>
  <c r="A238" i="212"/>
  <c r="N237" i="212"/>
  <c r="A237" i="212"/>
  <c r="P236" i="212"/>
  <c r="O236" i="212"/>
  <c r="A236" i="212"/>
  <c r="N235" i="212"/>
  <c r="A235" i="212"/>
  <c r="N233" i="212"/>
  <c r="A233" i="212"/>
  <c r="A232" i="212"/>
  <c r="N231" i="212"/>
  <c r="A231" i="212"/>
  <c r="N230" i="212"/>
  <c r="A230" i="212"/>
  <c r="N229" i="212"/>
  <c r="A229" i="212"/>
  <c r="N228" i="212"/>
  <c r="A228" i="212"/>
  <c r="P225" i="212"/>
  <c r="O225" i="212"/>
  <c r="A225" i="212"/>
  <c r="N223" i="212"/>
  <c r="A223" i="212"/>
  <c r="N222" i="212"/>
  <c r="A222" i="212"/>
  <c r="N221" i="212"/>
  <c r="A221" i="212"/>
  <c r="N220" i="212"/>
  <c r="A220" i="212"/>
  <c r="A219" i="212"/>
  <c r="N218" i="212"/>
  <c r="A218" i="212"/>
  <c r="P217" i="212"/>
  <c r="O217" i="212"/>
  <c r="A217" i="212"/>
  <c r="N216" i="212"/>
  <c r="N215" i="212"/>
  <c r="A215" i="212"/>
  <c r="N213" i="212"/>
  <c r="A213" i="212"/>
  <c r="A212" i="212"/>
  <c r="N204" i="212"/>
  <c r="A204" i="212"/>
  <c r="N203" i="212"/>
  <c r="A203" i="212"/>
  <c r="N202" i="212"/>
  <c r="A202" i="212"/>
  <c r="A201" i="212"/>
  <c r="N200" i="212"/>
  <c r="A200" i="212"/>
  <c r="N199" i="212"/>
  <c r="A199" i="212"/>
  <c r="N198" i="212"/>
  <c r="A198" i="212"/>
  <c r="P197" i="212"/>
  <c r="O197" i="212"/>
  <c r="A197" i="212"/>
  <c r="N196" i="212"/>
  <c r="A196" i="212"/>
  <c r="N195" i="212"/>
  <c r="A195" i="212"/>
  <c r="N194" i="212"/>
  <c r="A194" i="212"/>
  <c r="P193" i="212"/>
  <c r="O193" i="212"/>
  <c r="A193" i="212"/>
  <c r="N192" i="212"/>
  <c r="A192" i="212"/>
  <c r="P191" i="212"/>
  <c r="O191" i="212"/>
  <c r="A191" i="212"/>
  <c r="N190" i="212"/>
  <c r="A190" i="212"/>
  <c r="N189" i="212"/>
  <c r="A189" i="212"/>
  <c r="P188" i="212"/>
  <c r="O188" i="212"/>
  <c r="A188" i="212"/>
  <c r="A187" i="212"/>
  <c r="A186" i="212"/>
  <c r="A185" i="212"/>
  <c r="A184" i="212"/>
  <c r="N169" i="212"/>
  <c r="A169" i="212"/>
  <c r="P168" i="212"/>
  <c r="O168" i="212"/>
  <c r="A168" i="212"/>
  <c r="N167" i="212"/>
  <c r="A167" i="212"/>
  <c r="P166" i="212"/>
  <c r="O166" i="212"/>
  <c r="A166" i="212"/>
  <c r="N165" i="212"/>
  <c r="A165" i="212"/>
  <c r="P164" i="212"/>
  <c r="O164" i="212"/>
  <c r="A164" i="212"/>
  <c r="N163" i="212"/>
  <c r="A163" i="212"/>
  <c r="N162" i="212"/>
  <c r="A162" i="212"/>
  <c r="P161" i="212"/>
  <c r="O161" i="212"/>
  <c r="A161" i="212"/>
  <c r="N160" i="212"/>
  <c r="N159" i="212"/>
  <c r="A159" i="212"/>
  <c r="P158" i="212"/>
  <c r="O158" i="212"/>
  <c r="N183" i="212"/>
  <c r="A183" i="212"/>
  <c r="N182" i="212"/>
  <c r="A182" i="212"/>
  <c r="P181" i="212"/>
  <c r="P179" i="212" s="1"/>
  <c r="O181" i="212"/>
  <c r="A181" i="212"/>
  <c r="A180" i="212"/>
  <c r="A179" i="212"/>
  <c r="A174" i="212"/>
  <c r="A173" i="212"/>
  <c r="N157" i="212"/>
  <c r="A157" i="212"/>
  <c r="P156" i="212"/>
  <c r="O156" i="212"/>
  <c r="A156" i="212"/>
  <c r="N155" i="212"/>
  <c r="A155" i="212"/>
  <c r="P154" i="212"/>
  <c r="O154" i="212"/>
  <c r="A154" i="212"/>
  <c r="A153" i="212"/>
  <c r="A152" i="212"/>
  <c r="A151" i="212"/>
  <c r="A149" i="212"/>
  <c r="A148" i="212"/>
  <c r="N147" i="212"/>
  <c r="A147" i="212"/>
  <c r="N146" i="212"/>
  <c r="A146" i="212"/>
  <c r="P145" i="212"/>
  <c r="O145" i="212"/>
  <c r="A145" i="212"/>
  <c r="N144" i="212"/>
  <c r="A144" i="212"/>
  <c r="N143" i="212"/>
  <c r="A143" i="212"/>
  <c r="N142" i="212"/>
  <c r="A142" i="212"/>
  <c r="N141" i="212"/>
  <c r="A141" i="212"/>
  <c r="N140" i="212"/>
  <c r="A140" i="212"/>
  <c r="P139" i="212"/>
  <c r="O139" i="212"/>
  <c r="A139" i="212"/>
  <c r="A138" i="212"/>
  <c r="A137" i="212"/>
  <c r="A136" i="212"/>
  <c r="A135" i="212"/>
  <c r="N134" i="212"/>
  <c r="A134" i="212"/>
  <c r="N133" i="212"/>
  <c r="A133" i="212"/>
  <c r="N132" i="212"/>
  <c r="A132" i="212"/>
  <c r="N131" i="212"/>
  <c r="A131" i="212"/>
  <c r="N130" i="212"/>
  <c r="A130" i="212"/>
  <c r="N129" i="212"/>
  <c r="A129" i="212"/>
  <c r="N128" i="212"/>
  <c r="A128" i="212"/>
  <c r="N127" i="212"/>
  <c r="A127" i="212"/>
  <c r="N126" i="212"/>
  <c r="A126" i="212"/>
  <c r="N125" i="212"/>
  <c r="A125" i="212"/>
  <c r="N123" i="212"/>
  <c r="A123" i="212"/>
  <c r="P122" i="212"/>
  <c r="A122" i="212"/>
  <c r="A121" i="212"/>
  <c r="A120" i="212"/>
  <c r="A119" i="212"/>
  <c r="A118" i="212"/>
  <c r="A117" i="212"/>
  <c r="A116" i="212"/>
  <c r="N115" i="212"/>
  <c r="A115" i="212"/>
  <c r="N114" i="212"/>
  <c r="A114" i="212"/>
  <c r="P113" i="212"/>
  <c r="O113" i="212"/>
  <c r="A113" i="212"/>
  <c r="N112" i="212"/>
  <c r="A112" i="212"/>
  <c r="N111" i="212"/>
  <c r="A111" i="212"/>
  <c r="P110" i="212"/>
  <c r="O110" i="212"/>
  <c r="A110" i="212"/>
  <c r="A109" i="212"/>
  <c r="A108" i="212"/>
  <c r="A107" i="212"/>
  <c r="A106" i="212"/>
  <c r="N105" i="212"/>
  <c r="A105" i="212"/>
  <c r="P104" i="212"/>
  <c r="O104" i="212"/>
  <c r="A104" i="212"/>
  <c r="N103" i="212"/>
  <c r="A103" i="212"/>
  <c r="P102" i="212"/>
  <c r="O102" i="212"/>
  <c r="A102" i="212"/>
  <c r="N99" i="212"/>
  <c r="A99" i="212"/>
  <c r="P98" i="212"/>
  <c r="P87" i="212" s="1"/>
  <c r="P85" i="212" s="1"/>
  <c r="O98" i="212"/>
  <c r="O87" i="212" s="1"/>
  <c r="O85" i="212" s="1"/>
  <c r="A98" i="212"/>
  <c r="A97" i="212"/>
  <c r="N96" i="212"/>
  <c r="P95" i="212"/>
  <c r="O95" i="212"/>
  <c r="A95" i="212"/>
  <c r="A94" i="212"/>
  <c r="A93" i="212"/>
  <c r="A92" i="212"/>
  <c r="A91" i="212"/>
  <c r="N84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P71" i="212"/>
  <c r="P69" i="212" s="1"/>
  <c r="P67" i="212" s="1"/>
  <c r="O71" i="212"/>
  <c r="A71" i="212"/>
  <c r="A70" i="212"/>
  <c r="A69" i="212"/>
  <c r="A68" i="212"/>
  <c r="A67" i="212"/>
  <c r="N64" i="212"/>
  <c r="N62" i="212" s="1"/>
  <c r="A64" i="212"/>
  <c r="P63" i="212"/>
  <c r="O63" i="212"/>
  <c r="O61" i="212" s="1"/>
  <c r="A63" i="212"/>
  <c r="A62" i="212"/>
  <c r="A61" i="212"/>
  <c r="N60" i="212"/>
  <c r="N59" i="212"/>
  <c r="A59" i="212"/>
  <c r="N58" i="212"/>
  <c r="A58" i="212"/>
  <c r="N57" i="212"/>
  <c r="A57" i="212"/>
  <c r="P56" i="212"/>
  <c r="O56" i="212"/>
  <c r="A56" i="212"/>
  <c r="N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A47" i="212"/>
  <c r="N46" i="212"/>
  <c r="A46" i="212"/>
  <c r="N45" i="212"/>
  <c r="N44" i="212"/>
  <c r="A44" i="212"/>
  <c r="N43" i="212"/>
  <c r="A43" i="212"/>
  <c r="N42" i="212"/>
  <c r="A42" i="212"/>
  <c r="N41" i="212"/>
  <c r="A41" i="212"/>
  <c r="N40" i="212"/>
  <c r="A40" i="212"/>
  <c r="N39" i="212"/>
  <c r="A39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A20" i="212"/>
  <c r="A19" i="212"/>
  <c r="A18" i="212"/>
  <c r="A17" i="212"/>
  <c r="A16" i="212"/>
  <c r="A15" i="212"/>
  <c r="A14" i="212"/>
  <c r="A13" i="212"/>
  <c r="O776" i="201"/>
  <c r="O774" i="201" s="1"/>
  <c r="N773" i="201"/>
  <c r="P772" i="201"/>
  <c r="O772" i="201"/>
  <c r="N771" i="201"/>
  <c r="P770" i="201"/>
  <c r="O770" i="201"/>
  <c r="N765" i="201"/>
  <c r="N764" i="201" s="1"/>
  <c r="P764" i="201"/>
  <c r="O764" i="201"/>
  <c r="N759" i="201"/>
  <c r="N758" i="201" s="1"/>
  <c r="N757" i="201"/>
  <c r="N756" i="201"/>
  <c r="N755" i="201"/>
  <c r="N753" i="201"/>
  <c r="N752" i="201"/>
  <c r="N751" i="201"/>
  <c r="P750" i="201"/>
  <c r="O750" i="201"/>
  <c r="N749" i="201"/>
  <c r="N748" i="201"/>
  <c r="N747" i="201"/>
  <c r="P746" i="201"/>
  <c r="O746" i="201"/>
  <c r="N744" i="201"/>
  <c r="N741" i="201"/>
  <c r="N740" i="201"/>
  <c r="P739" i="201"/>
  <c r="O739" i="201"/>
  <c r="N738" i="201"/>
  <c r="N736" i="201"/>
  <c r="N735" i="201"/>
  <c r="N734" i="201"/>
  <c r="P733" i="201"/>
  <c r="N732" i="201"/>
  <c r="P731" i="201"/>
  <c r="O731" i="201"/>
  <c r="N730" i="201"/>
  <c r="N728" i="201"/>
  <c r="N727" i="201"/>
  <c r="N726" i="201"/>
  <c r="P725" i="201"/>
  <c r="N724" i="201"/>
  <c r="N723" i="201"/>
  <c r="N722" i="201"/>
  <c r="N721" i="201"/>
  <c r="N720" i="201"/>
  <c r="N719" i="201"/>
  <c r="N718" i="201"/>
  <c r="P717" i="201"/>
  <c r="O717" i="201"/>
  <c r="N712" i="201"/>
  <c r="N711" i="201"/>
  <c r="P710" i="201"/>
  <c r="O710" i="201"/>
  <c r="N709" i="201"/>
  <c r="N708" i="201"/>
  <c r="P707" i="201"/>
  <c r="O707" i="201"/>
  <c r="N706" i="201"/>
  <c r="N705" i="201"/>
  <c r="P704" i="201"/>
  <c r="O704" i="201"/>
  <c r="N703" i="201"/>
  <c r="N698" i="201"/>
  <c r="N697" i="201"/>
  <c r="P696" i="201"/>
  <c r="O696" i="201"/>
  <c r="N691" i="201"/>
  <c r="P690" i="201"/>
  <c r="P688" i="201" s="1"/>
  <c r="P686" i="201" s="1"/>
  <c r="O690" i="201"/>
  <c r="O688" i="201" s="1"/>
  <c r="O686" i="201" s="1"/>
  <c r="N679" i="201"/>
  <c r="P678" i="201"/>
  <c r="O678" i="201"/>
  <c r="N677" i="201"/>
  <c r="N676" i="201"/>
  <c r="P675" i="201"/>
  <c r="O675" i="201"/>
  <c r="N674" i="201"/>
  <c r="P673" i="201"/>
  <c r="O673" i="201"/>
  <c r="N672" i="201"/>
  <c r="P671" i="201"/>
  <c r="O671" i="201"/>
  <c r="N670" i="201"/>
  <c r="P669" i="201"/>
  <c r="O669" i="201"/>
  <c r="N668" i="201"/>
  <c r="N667" i="201"/>
  <c r="N666" i="201"/>
  <c r="N665" i="201"/>
  <c r="P664" i="201"/>
  <c r="O664" i="201"/>
  <c r="N658" i="201"/>
  <c r="N657" i="201" s="1"/>
  <c r="N656" i="201"/>
  <c r="N655" i="201"/>
  <c r="N654" i="201"/>
  <c r="N653" i="201"/>
  <c r="P652" i="201"/>
  <c r="O652" i="201"/>
  <c r="N651" i="201"/>
  <c r="P650" i="201"/>
  <c r="O650" i="201"/>
  <c r="N649" i="201"/>
  <c r="N648" i="201"/>
  <c r="P647" i="201"/>
  <c r="O647" i="201"/>
  <c r="N646" i="201"/>
  <c r="N645" i="201"/>
  <c r="P644" i="201"/>
  <c r="O644" i="201"/>
  <c r="N643" i="201"/>
  <c r="N642" i="201"/>
  <c r="N641" i="201"/>
  <c r="N640" i="201"/>
  <c r="P639" i="201"/>
  <c r="O639" i="201"/>
  <c r="N634" i="201"/>
  <c r="N633" i="201"/>
  <c r="P632" i="201"/>
  <c r="O632" i="201"/>
  <c r="O630" i="201" s="1"/>
  <c r="N627" i="201"/>
  <c r="P626" i="201"/>
  <c r="O626" i="201"/>
  <c r="A626" i="201"/>
  <c r="N623" i="201"/>
  <c r="A622" i="201"/>
  <c r="A621" i="201"/>
  <c r="A620" i="201"/>
  <c r="A619" i="201"/>
  <c r="A618" i="201"/>
  <c r="N617" i="201"/>
  <c r="A617" i="201"/>
  <c r="N616" i="201"/>
  <c r="A616" i="201"/>
  <c r="P615" i="201"/>
  <c r="P613" i="201" s="1"/>
  <c r="O615" i="201"/>
  <c r="O613" i="201" s="1"/>
  <c r="A615" i="201"/>
  <c r="A614" i="201"/>
  <c r="A613" i="201"/>
  <c r="N612" i="201"/>
  <c r="N611" i="201" s="1"/>
  <c r="P611" i="201"/>
  <c r="O611" i="201"/>
  <c r="N610" i="201"/>
  <c r="P609" i="201"/>
  <c r="O609" i="201"/>
  <c r="N608" i="201"/>
  <c r="P607" i="201"/>
  <c r="O607" i="201"/>
  <c r="N606" i="201"/>
  <c r="P605" i="201"/>
  <c r="O605" i="201"/>
  <c r="N604" i="201"/>
  <c r="A604" i="201"/>
  <c r="N602" i="201"/>
  <c r="A602" i="201"/>
  <c r="P601" i="201"/>
  <c r="O601" i="201"/>
  <c r="A601" i="201"/>
  <c r="N600" i="201"/>
  <c r="A600" i="201"/>
  <c r="N598" i="201"/>
  <c r="A598" i="201"/>
  <c r="P597" i="201"/>
  <c r="O597" i="201"/>
  <c r="A597" i="201"/>
  <c r="N596" i="201"/>
  <c r="A596" i="201"/>
  <c r="N595" i="201"/>
  <c r="A595" i="201"/>
  <c r="N594" i="201"/>
  <c r="A594" i="201"/>
  <c r="N593" i="201"/>
  <c r="A593" i="201"/>
  <c r="P592" i="201"/>
  <c r="O592" i="201"/>
  <c r="A592" i="201"/>
  <c r="A591" i="201"/>
  <c r="A590" i="201"/>
  <c r="A589" i="201"/>
  <c r="A588" i="201"/>
  <c r="A587" i="201"/>
  <c r="A586" i="201"/>
  <c r="N66" i="201"/>
  <c r="N65" i="201" s="1"/>
  <c r="A66" i="201"/>
  <c r="P65" i="201"/>
  <c r="A65" i="201"/>
  <c r="N584" i="201"/>
  <c r="N583" i="201" s="1"/>
  <c r="A584" i="201"/>
  <c r="P581" i="201"/>
  <c r="P579" i="201" s="1"/>
  <c r="O581" i="201"/>
  <c r="O579" i="201" s="1"/>
  <c r="A583" i="201"/>
  <c r="A582" i="201"/>
  <c r="A581" i="201"/>
  <c r="A580" i="201"/>
  <c r="A579" i="201"/>
  <c r="N577" i="201"/>
  <c r="A577" i="201"/>
  <c r="N576" i="201"/>
  <c r="A576" i="201"/>
  <c r="N575" i="201"/>
  <c r="A575" i="201"/>
  <c r="P572" i="201"/>
  <c r="O572" i="201"/>
  <c r="A574" i="201"/>
  <c r="A573" i="201"/>
  <c r="A572" i="201"/>
  <c r="N571" i="201"/>
  <c r="A571" i="201"/>
  <c r="N570" i="201"/>
  <c r="A570" i="201"/>
  <c r="P569" i="201"/>
  <c r="O569" i="201"/>
  <c r="A569" i="201"/>
  <c r="N568" i="201"/>
  <c r="A568" i="201"/>
  <c r="P567" i="201"/>
  <c r="O567" i="201"/>
  <c r="A567" i="201"/>
  <c r="N566" i="201"/>
  <c r="A566" i="201"/>
  <c r="P565" i="201"/>
  <c r="O565" i="201"/>
  <c r="A565" i="201"/>
  <c r="A564" i="201"/>
  <c r="A563" i="201"/>
  <c r="A560" i="201"/>
  <c r="N559" i="201"/>
  <c r="A559" i="201"/>
  <c r="P558" i="201"/>
  <c r="O558" i="201"/>
  <c r="A558" i="201"/>
  <c r="N557" i="201"/>
  <c r="A557" i="201"/>
  <c r="N555" i="201"/>
  <c r="A555" i="201"/>
  <c r="N554" i="201"/>
  <c r="A554" i="201"/>
  <c r="A553" i="201"/>
  <c r="A552" i="201"/>
  <c r="A551" i="201"/>
  <c r="A549" i="201"/>
  <c r="A548" i="201"/>
  <c r="A547" i="201"/>
  <c r="N546" i="201"/>
  <c r="A546" i="201"/>
  <c r="P545" i="201"/>
  <c r="P543" i="201" s="1"/>
  <c r="O545" i="201"/>
  <c r="O543" i="201" s="1"/>
  <c r="N542" i="201"/>
  <c r="A542" i="201"/>
  <c r="N541" i="201"/>
  <c r="A541" i="201"/>
  <c r="P540" i="201"/>
  <c r="P538" i="201" s="1"/>
  <c r="O540" i="201"/>
  <c r="O538" i="201" s="1"/>
  <c r="A540" i="201"/>
  <c r="A539" i="201"/>
  <c r="A538" i="201"/>
  <c r="N537" i="201"/>
  <c r="A537" i="201"/>
  <c r="P536" i="201"/>
  <c r="O536" i="201"/>
  <c r="A536" i="201"/>
  <c r="N535" i="201"/>
  <c r="A535" i="201"/>
  <c r="P534" i="201"/>
  <c r="O534" i="201"/>
  <c r="A534" i="201"/>
  <c r="A533" i="201"/>
  <c r="A532" i="201"/>
  <c r="A531" i="201"/>
  <c r="A530" i="201"/>
  <c r="P528" i="201"/>
  <c r="O528" i="201"/>
  <c r="A528" i="201"/>
  <c r="N527" i="201"/>
  <c r="A527" i="201"/>
  <c r="N526" i="201"/>
  <c r="A526" i="201"/>
  <c r="N525" i="201"/>
  <c r="A525" i="201"/>
  <c r="P524" i="201"/>
  <c r="O524" i="201"/>
  <c r="A524" i="201"/>
  <c r="N523" i="201"/>
  <c r="A523" i="201"/>
  <c r="N522" i="201"/>
  <c r="A522" i="201"/>
  <c r="N521" i="201"/>
  <c r="A521" i="201"/>
  <c r="N520" i="201"/>
  <c r="A520" i="201"/>
  <c r="N519" i="201"/>
  <c r="A519" i="201"/>
  <c r="N518" i="201"/>
  <c r="A518" i="201"/>
  <c r="N517" i="201"/>
  <c r="A517" i="201"/>
  <c r="N516" i="201"/>
  <c r="A516" i="201"/>
  <c r="N515" i="201"/>
  <c r="A515" i="201"/>
  <c r="P514" i="201"/>
  <c r="O514" i="201"/>
  <c r="A514" i="201"/>
  <c r="N511" i="201"/>
  <c r="A511" i="201"/>
  <c r="N510" i="201"/>
  <c r="A510" i="201"/>
  <c r="A509" i="201"/>
  <c r="A508" i="201"/>
  <c r="A507" i="201"/>
  <c r="A506" i="201"/>
  <c r="A505" i="201"/>
  <c r="A504" i="201"/>
  <c r="A503" i="201"/>
  <c r="N500" i="201"/>
  <c r="A500" i="201"/>
  <c r="P499" i="201"/>
  <c r="P494" i="201" s="1"/>
  <c r="O499" i="201"/>
  <c r="O494" i="201" s="1"/>
  <c r="A499" i="201"/>
  <c r="N498" i="201"/>
  <c r="A498" i="201"/>
  <c r="N497" i="201"/>
  <c r="A497" i="201"/>
  <c r="A496" i="201"/>
  <c r="A495" i="201"/>
  <c r="A494" i="201"/>
  <c r="A493" i="201"/>
  <c r="A492" i="201"/>
  <c r="A491" i="201"/>
  <c r="A490" i="201"/>
  <c r="N489" i="201"/>
  <c r="A489" i="201"/>
  <c r="N488" i="201"/>
  <c r="A488" i="201"/>
  <c r="P487" i="201"/>
  <c r="O487" i="201"/>
  <c r="A487" i="201"/>
  <c r="N486" i="201"/>
  <c r="N485" i="201"/>
  <c r="N483" i="201"/>
  <c r="A483" i="201"/>
  <c r="N482" i="201"/>
  <c r="A482" i="201"/>
  <c r="N481" i="201"/>
  <c r="A481" i="201"/>
  <c r="N480" i="201"/>
  <c r="A480" i="201"/>
  <c r="N479" i="201"/>
  <c r="A479" i="201"/>
  <c r="P478" i="201"/>
  <c r="A478" i="201"/>
  <c r="N477" i="201"/>
  <c r="A477" i="201"/>
  <c r="N476" i="201"/>
  <c r="A476" i="201"/>
  <c r="N475" i="201"/>
  <c r="A475" i="201"/>
  <c r="N474" i="201"/>
  <c r="A474" i="201"/>
  <c r="N473" i="201"/>
  <c r="A473" i="201"/>
  <c r="N472" i="201"/>
  <c r="A472" i="201"/>
  <c r="N471" i="201"/>
  <c r="A471" i="201"/>
  <c r="N470" i="201"/>
  <c r="A470" i="201"/>
  <c r="P469" i="201"/>
  <c r="O469" i="201"/>
  <c r="A469" i="201"/>
  <c r="N468" i="201"/>
  <c r="A468" i="201"/>
  <c r="N467" i="201"/>
  <c r="A467" i="201"/>
  <c r="N466" i="201"/>
  <c r="A466" i="201"/>
  <c r="N465" i="201"/>
  <c r="A465" i="201"/>
  <c r="N464" i="201"/>
  <c r="A464" i="201"/>
  <c r="P463" i="201"/>
  <c r="O463" i="201"/>
  <c r="A463" i="201"/>
  <c r="N462" i="201"/>
  <c r="A462" i="201"/>
  <c r="N461" i="201"/>
  <c r="A461" i="201"/>
  <c r="N460" i="201"/>
  <c r="A460" i="201"/>
  <c r="P459" i="201"/>
  <c r="O459" i="201"/>
  <c r="A459" i="201"/>
  <c r="A458" i="201"/>
  <c r="A457" i="201"/>
  <c r="A456" i="201"/>
  <c r="A455" i="201"/>
  <c r="N101" i="201"/>
  <c r="A101" i="201"/>
  <c r="P100" i="201"/>
  <c r="O100" i="201"/>
  <c r="A100" i="201"/>
  <c r="N452" i="201"/>
  <c r="A452" i="201"/>
  <c r="P451" i="201"/>
  <c r="O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N444" i="201"/>
  <c r="A444" i="201"/>
  <c r="N443" i="201"/>
  <c r="A443" i="201"/>
  <c r="P442" i="201"/>
  <c r="O442" i="201"/>
  <c r="A442" i="201"/>
  <c r="A441" i="201"/>
  <c r="A440" i="201"/>
  <c r="A439" i="201"/>
  <c r="A438" i="201"/>
  <c r="N431" i="201"/>
  <c r="N430" i="201" s="1"/>
  <c r="P430" i="201"/>
  <c r="O430" i="201"/>
  <c r="P428" i="201"/>
  <c r="O428" i="201"/>
  <c r="N427" i="201"/>
  <c r="A427" i="201"/>
  <c r="P426" i="201"/>
  <c r="O426" i="201"/>
  <c r="A426" i="201"/>
  <c r="N315" i="201"/>
  <c r="A315" i="201"/>
  <c r="N314" i="201"/>
  <c r="A314" i="201"/>
  <c r="P313" i="201"/>
  <c r="O313" i="201" s="1"/>
  <c r="A313" i="201"/>
  <c r="A425" i="201"/>
  <c r="A424" i="201"/>
  <c r="A423" i="201"/>
  <c r="A422" i="201"/>
  <c r="A421" i="201"/>
  <c r="P416" i="201"/>
  <c r="O416" i="201"/>
  <c r="N415" i="201"/>
  <c r="A415" i="201"/>
  <c r="N414" i="201"/>
  <c r="A414" i="201"/>
  <c r="N413" i="201"/>
  <c r="A413" i="201"/>
  <c r="P412" i="201"/>
  <c r="O412" i="201"/>
  <c r="A412" i="201"/>
  <c r="N408" i="201"/>
  <c r="A408" i="201"/>
  <c r="A407" i="201"/>
  <c r="N411" i="201"/>
  <c r="A411" i="201"/>
  <c r="P410" i="201"/>
  <c r="O410" i="201"/>
  <c r="A410" i="201"/>
  <c r="N406" i="201"/>
  <c r="A406" i="201"/>
  <c r="P405" i="201"/>
  <c r="O405" i="201"/>
  <c r="A405" i="201"/>
  <c r="N404" i="201"/>
  <c r="A404" i="201"/>
  <c r="P403" i="201"/>
  <c r="O403" i="201"/>
  <c r="A403" i="201"/>
  <c r="N402" i="201"/>
  <c r="A402" i="201"/>
  <c r="N401" i="201"/>
  <c r="A401" i="201"/>
  <c r="N400" i="201"/>
  <c r="A400" i="201"/>
  <c r="N399" i="201"/>
  <c r="A399" i="201"/>
  <c r="N398" i="201"/>
  <c r="A398" i="201"/>
  <c r="N397" i="201"/>
  <c r="A397" i="201"/>
  <c r="N396" i="201"/>
  <c r="A396" i="201"/>
  <c r="P395" i="201"/>
  <c r="O395" i="201"/>
  <c r="A395" i="201"/>
  <c r="A394" i="201"/>
  <c r="A393" i="201"/>
  <c r="A392" i="201"/>
  <c r="A391" i="201"/>
  <c r="P386" i="201"/>
  <c r="P384" i="201" s="1"/>
  <c r="O386" i="201"/>
  <c r="A387" i="201"/>
  <c r="A386" i="201"/>
  <c r="A385" i="201"/>
  <c r="A384" i="201"/>
  <c r="N383" i="201"/>
  <c r="A383" i="201"/>
  <c r="N380" i="201"/>
  <c r="P379" i="201"/>
  <c r="P377" i="201" s="1"/>
  <c r="P375" i="201" s="1"/>
  <c r="A379" i="201"/>
  <c r="A378" i="201"/>
  <c r="A377" i="201"/>
  <c r="A376" i="201"/>
  <c r="A375" i="201"/>
  <c r="N374" i="201"/>
  <c r="A374" i="201"/>
  <c r="P373" i="201"/>
  <c r="O373" i="201"/>
  <c r="A373" i="201"/>
  <c r="N372" i="201"/>
  <c r="A372" i="201"/>
  <c r="N371" i="201"/>
  <c r="A371" i="201"/>
  <c r="N370" i="201"/>
  <c r="A370" i="201"/>
  <c r="N369" i="201"/>
  <c r="A369" i="201"/>
  <c r="N368" i="201"/>
  <c r="A368" i="201"/>
  <c r="N367" i="201"/>
  <c r="A367" i="201"/>
  <c r="N366" i="201"/>
  <c r="N365" i="201"/>
  <c r="A365" i="201"/>
  <c r="N364" i="201"/>
  <c r="A364" i="201"/>
  <c r="N363" i="201"/>
  <c r="A363" i="201"/>
  <c r="N362" i="201"/>
  <c r="A362" i="201"/>
  <c r="N361" i="201"/>
  <c r="A361" i="201"/>
  <c r="N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A353" i="201"/>
  <c r="N352" i="201"/>
  <c r="A352" i="201"/>
  <c r="N351" i="201"/>
  <c r="A351" i="201"/>
  <c r="P350" i="201"/>
  <c r="O350" i="201"/>
  <c r="A350" i="201"/>
  <c r="N349" i="201"/>
  <c r="A349" i="201"/>
  <c r="P348" i="201"/>
  <c r="O348" i="201"/>
  <c r="A348" i="201"/>
  <c r="N347" i="201"/>
  <c r="A347" i="201"/>
  <c r="N346" i="201"/>
  <c r="A346" i="201"/>
  <c r="N345" i="201"/>
  <c r="A345" i="201"/>
  <c r="N344" i="201"/>
  <c r="N343" i="201"/>
  <c r="A343" i="201"/>
  <c r="N342" i="201"/>
  <c r="A342" i="201"/>
  <c r="N341" i="201"/>
  <c r="A341" i="201"/>
  <c r="N339" i="201"/>
  <c r="A339" i="201"/>
  <c r="P338" i="201"/>
  <c r="A338" i="201"/>
  <c r="A337" i="201"/>
  <c r="A336" i="201"/>
  <c r="A335" i="201"/>
  <c r="A334" i="201"/>
  <c r="A333" i="201"/>
  <c r="A332" i="201"/>
  <c r="A327" i="201"/>
  <c r="N326" i="201"/>
  <c r="A326" i="201"/>
  <c r="P324" i="201"/>
  <c r="N324" i="201" s="1"/>
  <c r="A324" i="201"/>
  <c r="N323" i="201"/>
  <c r="A323" i="201"/>
  <c r="N322" i="201"/>
  <c r="A322" i="201"/>
  <c r="N321" i="201"/>
  <c r="A321" i="201"/>
  <c r="P320" i="201"/>
  <c r="O320" i="201"/>
  <c r="A320" i="201"/>
  <c r="N319" i="201"/>
  <c r="A319" i="201"/>
  <c r="N318" i="201"/>
  <c r="A318" i="201"/>
  <c r="N317" i="201"/>
  <c r="A317" i="201"/>
  <c r="P316" i="201"/>
  <c r="O316" i="201"/>
  <c r="A316" i="201"/>
  <c r="N312" i="201"/>
  <c r="A312" i="201"/>
  <c r="N309" i="201"/>
  <c r="A309" i="201"/>
  <c r="P308" i="201"/>
  <c r="O308" i="201"/>
  <c r="A308" i="201"/>
  <c r="N307" i="201"/>
  <c r="N306" i="201"/>
  <c r="N305" i="201"/>
  <c r="P304" i="201"/>
  <c r="O304" i="201"/>
  <c r="N303" i="201"/>
  <c r="N302" i="201"/>
  <c r="N301" i="201"/>
  <c r="N300" i="201"/>
  <c r="N299" i="201"/>
  <c r="P298" i="201"/>
  <c r="O298" i="201"/>
  <c r="N297" i="201"/>
  <c r="P296" i="201"/>
  <c r="O296" i="201"/>
  <c r="N294" i="201"/>
  <c r="N293" i="201"/>
  <c r="N291" i="201"/>
  <c r="N290" i="201"/>
  <c r="P289" i="201"/>
  <c r="O289" i="201"/>
  <c r="N284" i="201"/>
  <c r="N283" i="201"/>
  <c r="N282" i="201"/>
  <c r="N281" i="201"/>
  <c r="N280" i="201"/>
  <c r="A280" i="201"/>
  <c r="N279" i="201"/>
  <c r="A279" i="201"/>
  <c r="N278" i="201"/>
  <c r="A278" i="201"/>
  <c r="P277" i="201"/>
  <c r="P275" i="201" s="1"/>
  <c r="P273" i="201" s="1"/>
  <c r="O277" i="201"/>
  <c r="A277" i="201"/>
  <c r="A276" i="201"/>
  <c r="A275" i="201"/>
  <c r="A274" i="201"/>
  <c r="A273" i="201"/>
  <c r="N272" i="201"/>
  <c r="A272" i="201"/>
  <c r="P271" i="201"/>
  <c r="O271" i="201"/>
  <c r="A271" i="201"/>
  <c r="N270" i="201"/>
  <c r="A270" i="201"/>
  <c r="N269" i="201"/>
  <c r="A269" i="201"/>
  <c r="P268" i="201"/>
  <c r="O268" i="201"/>
  <c r="A268" i="201"/>
  <c r="N267" i="201"/>
  <c r="A267" i="201"/>
  <c r="P266" i="201"/>
  <c r="O266" i="201"/>
  <c r="A266" i="201"/>
  <c r="N265" i="201"/>
  <c r="P264" i="201"/>
  <c r="O264" i="201"/>
  <c r="N263" i="201"/>
  <c r="N262" i="201"/>
  <c r="P261" i="201"/>
  <c r="O261" i="201"/>
  <c r="A259" i="201"/>
  <c r="N211" i="201"/>
  <c r="N210" i="201"/>
  <c r="N208" i="201"/>
  <c r="N254" i="201"/>
  <c r="A254" i="201"/>
  <c r="P253" i="201"/>
  <c r="O253" i="201"/>
  <c r="A253" i="201"/>
  <c r="N252" i="201"/>
  <c r="A252" i="201"/>
  <c r="A250" i="201"/>
  <c r="N249" i="201"/>
  <c r="A249" i="201"/>
  <c r="N248" i="201"/>
  <c r="A248" i="201"/>
  <c r="N247" i="201"/>
  <c r="A247" i="201"/>
  <c r="N246" i="201"/>
  <c r="A246" i="201"/>
  <c r="N245" i="201"/>
  <c r="A245" i="201"/>
  <c r="N244" i="201"/>
  <c r="A244" i="201"/>
  <c r="A243" i="201"/>
  <c r="N242" i="201"/>
  <c r="A242" i="201"/>
  <c r="N241" i="201"/>
  <c r="A241" i="201"/>
  <c r="N240" i="201"/>
  <c r="A240" i="201"/>
  <c r="P239" i="201"/>
  <c r="O239" i="201"/>
  <c r="A239" i="201"/>
  <c r="N238" i="201"/>
  <c r="A238" i="201"/>
  <c r="N237" i="201"/>
  <c r="A237" i="201"/>
  <c r="P236" i="201"/>
  <c r="O236" i="201"/>
  <c r="A236" i="201"/>
  <c r="N235" i="201"/>
  <c r="A235" i="201"/>
  <c r="N233" i="201"/>
  <c r="A233" i="201"/>
  <c r="A232" i="201"/>
  <c r="N231" i="201"/>
  <c r="A231" i="201"/>
  <c r="N230" i="201"/>
  <c r="A230" i="201"/>
  <c r="N229" i="201"/>
  <c r="A229" i="201"/>
  <c r="N228" i="201"/>
  <c r="A228" i="201"/>
  <c r="P225" i="201"/>
  <c r="O225" i="201"/>
  <c r="A225" i="201"/>
  <c r="N223" i="201"/>
  <c r="A223" i="201"/>
  <c r="N222" i="201"/>
  <c r="A222" i="201"/>
  <c r="N221" i="201"/>
  <c r="A221" i="201"/>
  <c r="N220" i="201"/>
  <c r="A220" i="201"/>
  <c r="A219" i="201"/>
  <c r="N218" i="201"/>
  <c r="A218" i="201"/>
  <c r="P217" i="201"/>
  <c r="O217" i="201"/>
  <c r="A217" i="201"/>
  <c r="N216" i="201"/>
  <c r="N215" i="201"/>
  <c r="A215" i="201"/>
  <c r="N213" i="201"/>
  <c r="A213" i="201"/>
  <c r="A212" i="201"/>
  <c r="N204" i="201"/>
  <c r="A204" i="201"/>
  <c r="N203" i="201"/>
  <c r="A203" i="201"/>
  <c r="N202" i="201"/>
  <c r="A202" i="201"/>
  <c r="A201" i="201"/>
  <c r="N200" i="201"/>
  <c r="A200" i="201"/>
  <c r="N199" i="201"/>
  <c r="A199" i="201"/>
  <c r="N198" i="201"/>
  <c r="A198" i="201"/>
  <c r="P197" i="201"/>
  <c r="O197" i="201"/>
  <c r="A197" i="201"/>
  <c r="N196" i="201"/>
  <c r="A196" i="201"/>
  <c r="N195" i="201"/>
  <c r="A195" i="201"/>
  <c r="N194" i="201"/>
  <c r="A194" i="201"/>
  <c r="P193" i="201"/>
  <c r="O193" i="201"/>
  <c r="A193" i="201"/>
  <c r="N192" i="201"/>
  <c r="A192" i="201"/>
  <c r="P191" i="201"/>
  <c r="O191" i="201"/>
  <c r="A191" i="201"/>
  <c r="N190" i="201"/>
  <c r="A190" i="201"/>
  <c r="N189" i="201"/>
  <c r="A189" i="201"/>
  <c r="P188" i="201"/>
  <c r="A188" i="201"/>
  <c r="A187" i="201"/>
  <c r="A186" i="201"/>
  <c r="A185" i="201"/>
  <c r="A184" i="201"/>
  <c r="N169" i="201"/>
  <c r="A169" i="201"/>
  <c r="P168" i="201"/>
  <c r="O168" i="201"/>
  <c r="A168" i="201"/>
  <c r="N167" i="201"/>
  <c r="A167" i="201"/>
  <c r="P166" i="201"/>
  <c r="O166" i="201"/>
  <c r="A166" i="201"/>
  <c r="N165" i="201"/>
  <c r="A165" i="201"/>
  <c r="P164" i="201"/>
  <c r="O164" i="201"/>
  <c r="A164" i="201"/>
  <c r="N163" i="201"/>
  <c r="A163" i="201"/>
  <c r="N162" i="201"/>
  <c r="A162" i="201"/>
  <c r="P161" i="201"/>
  <c r="O161" i="201"/>
  <c r="A161" i="201"/>
  <c r="N160" i="201"/>
  <c r="N159" i="201"/>
  <c r="A159" i="201"/>
  <c r="P158" i="201"/>
  <c r="O158" i="201"/>
  <c r="N183" i="201"/>
  <c r="A183" i="201"/>
  <c r="N182" i="201"/>
  <c r="A182" i="201"/>
  <c r="P181" i="201"/>
  <c r="O181" i="201"/>
  <c r="A181" i="201"/>
  <c r="A180" i="201"/>
  <c r="A179" i="201"/>
  <c r="A174" i="201"/>
  <c r="A173" i="201"/>
  <c r="N157" i="201"/>
  <c r="A157" i="201"/>
  <c r="P156" i="201"/>
  <c r="O156" i="201"/>
  <c r="A156" i="201"/>
  <c r="N155" i="201"/>
  <c r="A155" i="201"/>
  <c r="P154" i="201"/>
  <c r="O154" i="201"/>
  <c r="A154" i="201"/>
  <c r="A153" i="201"/>
  <c r="A152" i="201"/>
  <c r="A151" i="201"/>
  <c r="A149" i="201"/>
  <c r="A148" i="201"/>
  <c r="N147" i="201"/>
  <c r="A147" i="201"/>
  <c r="N146" i="201"/>
  <c r="A146" i="201"/>
  <c r="P145" i="201"/>
  <c r="O145" i="201"/>
  <c r="A145" i="201"/>
  <c r="N144" i="201"/>
  <c r="A144" i="201"/>
  <c r="N143" i="201"/>
  <c r="A143" i="201"/>
  <c r="N142" i="201"/>
  <c r="A142" i="201"/>
  <c r="N141" i="201"/>
  <c r="A141" i="201"/>
  <c r="N140" i="201"/>
  <c r="A140" i="201"/>
  <c r="P139" i="201"/>
  <c r="O139" i="201"/>
  <c r="A139" i="201"/>
  <c r="A138" i="201"/>
  <c r="A137" i="201"/>
  <c r="A136" i="201"/>
  <c r="A135" i="201"/>
  <c r="N134" i="201"/>
  <c r="A134" i="201"/>
  <c r="N133" i="201"/>
  <c r="A133" i="201"/>
  <c r="N132" i="201"/>
  <c r="A132" i="201"/>
  <c r="N131" i="201"/>
  <c r="A131" i="201"/>
  <c r="N130" i="201"/>
  <c r="A130" i="201"/>
  <c r="N129" i="201"/>
  <c r="A129" i="201"/>
  <c r="N128" i="201"/>
  <c r="A128" i="201"/>
  <c r="N127" i="201"/>
  <c r="A127" i="201"/>
  <c r="N126" i="201"/>
  <c r="A126" i="201"/>
  <c r="N125" i="201"/>
  <c r="A125" i="201"/>
  <c r="N123" i="201"/>
  <c r="A123" i="201"/>
  <c r="P122" i="201"/>
  <c r="A122" i="201"/>
  <c r="A121" i="201"/>
  <c r="A120" i="201"/>
  <c r="A119" i="201"/>
  <c r="A118" i="201"/>
  <c r="A117" i="201"/>
  <c r="A116" i="201"/>
  <c r="N115" i="201"/>
  <c r="A115" i="201"/>
  <c r="N114" i="201"/>
  <c r="A114" i="201"/>
  <c r="P113" i="201"/>
  <c r="O113" i="201"/>
  <c r="A113" i="201"/>
  <c r="N112" i="201"/>
  <c r="A112" i="201"/>
  <c r="N111" i="201"/>
  <c r="A111" i="201"/>
  <c r="P110" i="201"/>
  <c r="O110" i="201"/>
  <c r="A110" i="201"/>
  <c r="A109" i="201"/>
  <c r="A108" i="201"/>
  <c r="A107" i="201"/>
  <c r="A106" i="201"/>
  <c r="N105" i="201"/>
  <c r="A105" i="201"/>
  <c r="P104" i="201"/>
  <c r="O104" i="201"/>
  <c r="A104" i="201"/>
  <c r="N103" i="201"/>
  <c r="A103" i="201"/>
  <c r="P102" i="201"/>
  <c r="O102" i="201"/>
  <c r="A102" i="201"/>
  <c r="N99" i="201"/>
  <c r="A99" i="201"/>
  <c r="P98" i="201"/>
  <c r="P87" i="201" s="1"/>
  <c r="P85" i="201" s="1"/>
  <c r="O98" i="201"/>
  <c r="O87" i="201" s="1"/>
  <c r="O85" i="201" s="1"/>
  <c r="A98" i="201"/>
  <c r="A97" i="201"/>
  <c r="N96" i="201"/>
  <c r="P95" i="201"/>
  <c r="O95" i="201"/>
  <c r="A95" i="201"/>
  <c r="A94" i="201"/>
  <c r="A93" i="201"/>
  <c r="A92" i="201"/>
  <c r="A91" i="201"/>
  <c r="N84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P71" i="201"/>
  <c r="P69" i="201" s="1"/>
  <c r="P67" i="201" s="1"/>
  <c r="O71" i="201"/>
  <c r="A71" i="201"/>
  <c r="A70" i="201"/>
  <c r="A69" i="201"/>
  <c r="A68" i="201"/>
  <c r="A67" i="201"/>
  <c r="N64" i="201"/>
  <c r="N62" i="201" s="1"/>
  <c r="A64" i="201"/>
  <c r="P63" i="201"/>
  <c r="O63" i="201"/>
  <c r="O61" i="201" s="1"/>
  <c r="A63" i="201"/>
  <c r="A62" i="201"/>
  <c r="A61" i="201"/>
  <c r="N60" i="201"/>
  <c r="N59" i="201"/>
  <c r="A59" i="201"/>
  <c r="N58" i="201"/>
  <c r="A58" i="201"/>
  <c r="N57" i="201"/>
  <c r="A57" i="201"/>
  <c r="P56" i="201"/>
  <c r="O56" i="201"/>
  <c r="A56" i="201"/>
  <c r="N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A47" i="201"/>
  <c r="N46" i="201"/>
  <c r="A46" i="201"/>
  <c r="N45" i="201"/>
  <c r="N44" i="201"/>
  <c r="A44" i="201"/>
  <c r="N43" i="201"/>
  <c r="A43" i="201"/>
  <c r="N42" i="201"/>
  <c r="A42" i="201"/>
  <c r="N41" i="201"/>
  <c r="A41" i="201"/>
  <c r="N40" i="201"/>
  <c r="A40" i="201"/>
  <c r="N39" i="201"/>
  <c r="A39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A20" i="201"/>
  <c r="A19" i="201"/>
  <c r="A18" i="201"/>
  <c r="A17" i="201"/>
  <c r="A16" i="201"/>
  <c r="A15" i="201"/>
  <c r="A14" i="201"/>
  <c r="A13" i="201"/>
  <c r="P776" i="200"/>
  <c r="P774" i="200" s="1"/>
  <c r="O776" i="200"/>
  <c r="O774" i="200" s="1"/>
  <c r="N773" i="200"/>
  <c r="P772" i="200"/>
  <c r="O772" i="200"/>
  <c r="N771" i="200"/>
  <c r="P770" i="200"/>
  <c r="O770" i="200"/>
  <c r="N765" i="200"/>
  <c r="N764" i="200" s="1"/>
  <c r="P764" i="200"/>
  <c r="O764" i="200"/>
  <c r="N759" i="200"/>
  <c r="N758" i="200" s="1"/>
  <c r="N757" i="200"/>
  <c r="N756" i="200"/>
  <c r="N755" i="200"/>
  <c r="N753" i="200"/>
  <c r="N752" i="200"/>
  <c r="N751" i="200"/>
  <c r="P750" i="200"/>
  <c r="O750" i="200"/>
  <c r="N749" i="200"/>
  <c r="N748" i="200"/>
  <c r="N747" i="200"/>
  <c r="P746" i="200"/>
  <c r="O746" i="200"/>
  <c r="N744" i="200"/>
  <c r="N741" i="200"/>
  <c r="N740" i="200"/>
  <c r="P739" i="200"/>
  <c r="O739" i="200"/>
  <c r="N738" i="200"/>
  <c r="N736" i="200"/>
  <c r="N735" i="200"/>
  <c r="N734" i="200"/>
  <c r="P733" i="200"/>
  <c r="N732" i="200"/>
  <c r="P731" i="200"/>
  <c r="O731" i="200"/>
  <c r="N730" i="200"/>
  <c r="N728" i="200"/>
  <c r="N727" i="200"/>
  <c r="N726" i="200"/>
  <c r="P725" i="200"/>
  <c r="N724" i="200"/>
  <c r="N723" i="200"/>
  <c r="N722" i="200"/>
  <c r="N721" i="200"/>
  <c r="N720" i="200"/>
  <c r="N719" i="200"/>
  <c r="N718" i="200"/>
  <c r="P717" i="200"/>
  <c r="O717" i="200"/>
  <c r="N712" i="200"/>
  <c r="N711" i="200"/>
  <c r="P710" i="200"/>
  <c r="O710" i="200"/>
  <c r="N709" i="200"/>
  <c r="N708" i="200"/>
  <c r="P707" i="200"/>
  <c r="O707" i="200"/>
  <c r="N706" i="200"/>
  <c r="N705" i="200"/>
  <c r="P704" i="200"/>
  <c r="O704" i="200"/>
  <c r="N703" i="200"/>
  <c r="N698" i="200"/>
  <c r="N697" i="200"/>
  <c r="P696" i="200"/>
  <c r="O696" i="200"/>
  <c r="N691" i="200"/>
  <c r="P690" i="200"/>
  <c r="O690" i="200"/>
  <c r="O688" i="200" s="1"/>
  <c r="O686" i="200" s="1"/>
  <c r="N679" i="200"/>
  <c r="P678" i="200"/>
  <c r="O678" i="200"/>
  <c r="N677" i="200"/>
  <c r="N676" i="200"/>
  <c r="P675" i="200"/>
  <c r="O675" i="200"/>
  <c r="N674" i="200"/>
  <c r="P673" i="200"/>
  <c r="O673" i="200"/>
  <c r="N672" i="200"/>
  <c r="P671" i="200"/>
  <c r="O671" i="200"/>
  <c r="N670" i="200"/>
  <c r="P669" i="200"/>
  <c r="O669" i="200"/>
  <c r="N668" i="200"/>
  <c r="N667" i="200"/>
  <c r="N666" i="200"/>
  <c r="N665" i="200"/>
  <c r="P664" i="200"/>
  <c r="O664" i="200"/>
  <c r="N658" i="200"/>
  <c r="N657" i="200" s="1"/>
  <c r="N656" i="200"/>
  <c r="N655" i="200"/>
  <c r="N654" i="200"/>
  <c r="N653" i="200"/>
  <c r="P652" i="200"/>
  <c r="O652" i="200"/>
  <c r="N651" i="200"/>
  <c r="P650" i="200"/>
  <c r="O650" i="200"/>
  <c r="N649" i="200"/>
  <c r="N648" i="200"/>
  <c r="P647" i="200"/>
  <c r="O647" i="200"/>
  <c r="N646" i="200"/>
  <c r="N645" i="200"/>
  <c r="P644" i="200"/>
  <c r="O644" i="200"/>
  <c r="N643" i="200"/>
  <c r="N642" i="200"/>
  <c r="N641" i="200"/>
  <c r="N640" i="200"/>
  <c r="P639" i="200"/>
  <c r="O639" i="200"/>
  <c r="N634" i="200"/>
  <c r="N633" i="200"/>
  <c r="P632" i="200"/>
  <c r="P630" i="200" s="1"/>
  <c r="O632" i="200"/>
  <c r="O630" i="200" s="1"/>
  <c r="N627" i="200"/>
  <c r="P626" i="200"/>
  <c r="O626" i="200"/>
  <c r="A626" i="200"/>
  <c r="N623" i="200"/>
  <c r="A622" i="200"/>
  <c r="A621" i="200"/>
  <c r="A620" i="200"/>
  <c r="A619" i="200"/>
  <c r="A618" i="200"/>
  <c r="N617" i="200"/>
  <c r="A617" i="200"/>
  <c r="N616" i="200"/>
  <c r="A616" i="200"/>
  <c r="P615" i="200"/>
  <c r="P613" i="200" s="1"/>
  <c r="O615" i="200"/>
  <c r="O613" i="200" s="1"/>
  <c r="A615" i="200"/>
  <c r="A614" i="200"/>
  <c r="A613" i="200"/>
  <c r="N612" i="200"/>
  <c r="N611" i="200" s="1"/>
  <c r="P611" i="200"/>
  <c r="O611" i="200"/>
  <c r="N610" i="200"/>
  <c r="P609" i="200"/>
  <c r="O609" i="200"/>
  <c r="N608" i="200"/>
  <c r="P607" i="200"/>
  <c r="O607" i="200"/>
  <c r="N606" i="200"/>
  <c r="P605" i="200"/>
  <c r="O605" i="200"/>
  <c r="N604" i="200"/>
  <c r="A604" i="200"/>
  <c r="N602" i="200"/>
  <c r="A602" i="200"/>
  <c r="P601" i="200"/>
  <c r="O601" i="200"/>
  <c r="A601" i="200"/>
  <c r="N600" i="200"/>
  <c r="A600" i="200"/>
  <c r="N598" i="200"/>
  <c r="A598" i="200"/>
  <c r="P597" i="200"/>
  <c r="O597" i="200"/>
  <c r="A597" i="200"/>
  <c r="N596" i="200"/>
  <c r="A596" i="200"/>
  <c r="N595" i="200"/>
  <c r="A595" i="200"/>
  <c r="N594" i="200"/>
  <c r="A594" i="200"/>
  <c r="N593" i="200"/>
  <c r="A593" i="200"/>
  <c r="P592" i="200"/>
  <c r="O592" i="200"/>
  <c r="A592" i="200"/>
  <c r="A591" i="200"/>
  <c r="A590" i="200"/>
  <c r="A589" i="200"/>
  <c r="A588" i="200"/>
  <c r="A587" i="200"/>
  <c r="A586" i="200"/>
  <c r="N66" i="200"/>
  <c r="N65" i="200" s="1"/>
  <c r="A66" i="200"/>
  <c r="P65" i="200"/>
  <c r="A65" i="200"/>
  <c r="N584" i="200"/>
  <c r="N583" i="200" s="1"/>
  <c r="A584" i="200"/>
  <c r="P581" i="200"/>
  <c r="P579" i="200" s="1"/>
  <c r="O581" i="200"/>
  <c r="O579" i="200" s="1"/>
  <c r="A583" i="200"/>
  <c r="A582" i="200"/>
  <c r="A581" i="200"/>
  <c r="A580" i="200"/>
  <c r="A579" i="200"/>
  <c r="N577" i="200"/>
  <c r="A577" i="200"/>
  <c r="N576" i="200"/>
  <c r="A576" i="200"/>
  <c r="N575" i="200"/>
  <c r="A575" i="200"/>
  <c r="P572" i="200"/>
  <c r="O572" i="200"/>
  <c r="A574" i="200"/>
  <c r="A573" i="200"/>
  <c r="A572" i="200"/>
  <c r="N571" i="200"/>
  <c r="A571" i="200"/>
  <c r="N570" i="200"/>
  <c r="A570" i="200"/>
  <c r="P569" i="200"/>
  <c r="O569" i="200"/>
  <c r="A569" i="200"/>
  <c r="N568" i="200"/>
  <c r="A568" i="200"/>
  <c r="P567" i="200"/>
  <c r="O567" i="200"/>
  <c r="A567" i="200"/>
  <c r="N566" i="200"/>
  <c r="A566" i="200"/>
  <c r="P565" i="200"/>
  <c r="O565" i="200"/>
  <c r="A565" i="200"/>
  <c r="A564" i="200"/>
  <c r="A563" i="200"/>
  <c r="A560" i="200"/>
  <c r="N559" i="200"/>
  <c r="A559" i="200"/>
  <c r="P558" i="200"/>
  <c r="O558" i="200"/>
  <c r="A558" i="200"/>
  <c r="N557" i="200"/>
  <c r="A557" i="200"/>
  <c r="N555" i="200"/>
  <c r="A555" i="200"/>
  <c r="N554" i="200"/>
  <c r="A554" i="200"/>
  <c r="A553" i="200"/>
  <c r="A552" i="200"/>
  <c r="A551" i="200"/>
  <c r="A549" i="200"/>
  <c r="A548" i="200"/>
  <c r="A547" i="200"/>
  <c r="N546" i="200"/>
  <c r="A546" i="200"/>
  <c r="P545" i="200"/>
  <c r="P543" i="200" s="1"/>
  <c r="O545" i="200"/>
  <c r="N542" i="200"/>
  <c r="A542" i="200"/>
  <c r="N541" i="200"/>
  <c r="A541" i="200"/>
  <c r="P540" i="200"/>
  <c r="P538" i="200" s="1"/>
  <c r="O540" i="200"/>
  <c r="O538" i="200" s="1"/>
  <c r="A540" i="200"/>
  <c r="A539" i="200"/>
  <c r="A538" i="200"/>
  <c r="N537" i="200"/>
  <c r="A537" i="200"/>
  <c r="P536" i="200"/>
  <c r="O536" i="200"/>
  <c r="A536" i="200"/>
  <c r="N535" i="200"/>
  <c r="A535" i="200"/>
  <c r="P534" i="200"/>
  <c r="O534" i="200"/>
  <c r="A534" i="200"/>
  <c r="A533" i="200"/>
  <c r="A532" i="200"/>
  <c r="A531" i="200"/>
  <c r="A530" i="200"/>
  <c r="P528" i="200"/>
  <c r="O528" i="200"/>
  <c r="A528" i="200"/>
  <c r="N527" i="200"/>
  <c r="A527" i="200"/>
  <c r="N526" i="200"/>
  <c r="A526" i="200"/>
  <c r="N525" i="200"/>
  <c r="A525" i="200"/>
  <c r="P524" i="200"/>
  <c r="O524" i="200"/>
  <c r="A524" i="200"/>
  <c r="P186" i="206" l="1"/>
  <c r="P186" i="205"/>
  <c r="O662" i="204"/>
  <c r="P662" i="203"/>
  <c r="P662" i="204"/>
  <c r="O662" i="212"/>
  <c r="O660" i="212" s="1"/>
  <c r="O662" i="206"/>
  <c r="O662" i="205"/>
  <c r="O662" i="202"/>
  <c r="P186" i="208"/>
  <c r="P662" i="206"/>
  <c r="P662" i="205"/>
  <c r="P660" i="205" s="1"/>
  <c r="O662" i="203"/>
  <c r="P662" i="202"/>
  <c r="O662" i="200"/>
  <c r="O662" i="201"/>
  <c r="O662" i="211"/>
  <c r="O660" i="211" s="1"/>
  <c r="O662" i="210"/>
  <c r="O660" i="210" s="1"/>
  <c r="O662" i="208"/>
  <c r="O660" i="208" s="1"/>
  <c r="O662" i="207"/>
  <c r="O660" i="207" s="1"/>
  <c r="P662" i="212"/>
  <c r="P660" i="212" s="1"/>
  <c r="P662" i="200"/>
  <c r="P660" i="200" s="1"/>
  <c r="P662" i="201"/>
  <c r="P660" i="201" s="1"/>
  <c r="P662" i="211"/>
  <c r="P662" i="210"/>
  <c r="P662" i="208"/>
  <c r="P662" i="207"/>
  <c r="P660" i="207" s="1"/>
  <c r="P186" i="211"/>
  <c r="P186" i="201"/>
  <c r="P186" i="204"/>
  <c r="P186" i="202"/>
  <c r="P186" i="212"/>
  <c r="P186" i="210"/>
  <c r="P186" i="207"/>
  <c r="P186" i="203"/>
  <c r="N95" i="207"/>
  <c r="N95" i="211"/>
  <c r="N95" i="205"/>
  <c r="N95" i="203"/>
  <c r="N95" i="210"/>
  <c r="N95" i="208"/>
  <c r="O287" i="205"/>
  <c r="O285" i="205" s="1"/>
  <c r="N95" i="212"/>
  <c r="N95" i="206"/>
  <c r="N95" i="202"/>
  <c r="N95" i="201"/>
  <c r="N95" i="204"/>
  <c r="O457" i="211"/>
  <c r="O455" i="211" s="1"/>
  <c r="P179" i="201"/>
  <c r="P287" i="211"/>
  <c r="O375" i="211"/>
  <c r="P620" i="212"/>
  <c r="P618" i="212" s="1"/>
  <c r="P620" i="206"/>
  <c r="P618" i="206" s="1"/>
  <c r="O620" i="201"/>
  <c r="O618" i="201" s="1"/>
  <c r="O620" i="210"/>
  <c r="P620" i="204"/>
  <c r="P618" i="204" s="1"/>
  <c r="O620" i="200"/>
  <c r="O618" i="200" s="1"/>
  <c r="P620" i="201"/>
  <c r="O620" i="211"/>
  <c r="O618" i="211" s="1"/>
  <c r="O175" i="208"/>
  <c r="O173" i="208" s="1"/>
  <c r="P620" i="202"/>
  <c r="P618" i="202" s="1"/>
  <c r="P175" i="203"/>
  <c r="P173" i="203" s="1"/>
  <c r="P175" i="212"/>
  <c r="P173" i="212" s="1"/>
  <c r="P175" i="201"/>
  <c r="P175" i="210"/>
  <c r="P173" i="210" s="1"/>
  <c r="P175" i="206"/>
  <c r="P173" i="206" s="1"/>
  <c r="P175" i="205"/>
  <c r="P173" i="205" s="1"/>
  <c r="P175" i="202"/>
  <c r="P173" i="202" s="1"/>
  <c r="P175" i="211"/>
  <c r="P173" i="211" s="1"/>
  <c r="P175" i="207"/>
  <c r="P173" i="207" s="1"/>
  <c r="P620" i="208"/>
  <c r="P618" i="208" s="1"/>
  <c r="P620" i="207"/>
  <c r="P618" i="207" s="1"/>
  <c r="P175" i="204"/>
  <c r="P173" i="204" s="1"/>
  <c r="O620" i="204"/>
  <c r="O618" i="204" s="1"/>
  <c r="P620" i="203"/>
  <c r="P620" i="210"/>
  <c r="P618" i="210" s="1"/>
  <c r="O620" i="205"/>
  <c r="P620" i="200"/>
  <c r="P618" i="200" s="1"/>
  <c r="O620" i="212"/>
  <c r="O618" i="212" s="1"/>
  <c r="P620" i="211"/>
  <c r="O620" i="208"/>
  <c r="O620" i="207"/>
  <c r="O618" i="207" s="1"/>
  <c r="O620" i="206"/>
  <c r="P620" i="205"/>
  <c r="P618" i="205" s="1"/>
  <c r="O620" i="203"/>
  <c r="O618" i="203" s="1"/>
  <c r="O620" i="202"/>
  <c r="O618" i="202" s="1"/>
  <c r="O660" i="200"/>
  <c r="P660" i="210"/>
  <c r="P660" i="211"/>
  <c r="O660" i="203"/>
  <c r="P660" i="208"/>
  <c r="P660" i="203"/>
  <c r="O660" i="201"/>
  <c r="O660" i="202"/>
  <c r="N416" i="207"/>
  <c r="N416" i="212"/>
  <c r="N416" i="211"/>
  <c r="P393" i="210"/>
  <c r="P391" i="210" s="1"/>
  <c r="O532" i="206"/>
  <c r="O393" i="203"/>
  <c r="O391" i="203" s="1"/>
  <c r="O532" i="211"/>
  <c r="P393" i="207"/>
  <c r="P391" i="207" s="1"/>
  <c r="P393" i="212"/>
  <c r="P391" i="212" s="1"/>
  <c r="N416" i="210"/>
  <c r="N416" i="203"/>
  <c r="P287" i="203"/>
  <c r="O377" i="201"/>
  <c r="O287" i="206"/>
  <c r="O285" i="206" s="1"/>
  <c r="P393" i="208"/>
  <c r="P391" i="208" s="1"/>
  <c r="P287" i="206"/>
  <c r="P285" i="206" s="1"/>
  <c r="P494" i="206"/>
  <c r="P492" i="206" s="1"/>
  <c r="P490" i="206" s="1"/>
  <c r="P494" i="205"/>
  <c r="P492" i="205" s="1"/>
  <c r="P490" i="205" s="1"/>
  <c r="P393" i="202"/>
  <c r="P391" i="202" s="1"/>
  <c r="O393" i="208"/>
  <c r="O391" i="208" s="1"/>
  <c r="O393" i="202"/>
  <c r="O391" i="202" s="1"/>
  <c r="O393" i="201"/>
  <c r="P393" i="201"/>
  <c r="P391" i="201" s="1"/>
  <c r="O287" i="210"/>
  <c r="O285" i="210" s="1"/>
  <c r="P287" i="204"/>
  <c r="P285" i="204" s="1"/>
  <c r="P494" i="204"/>
  <c r="P492" i="204" s="1"/>
  <c r="P490" i="204" s="1"/>
  <c r="O715" i="208"/>
  <c r="O713" i="208" s="1"/>
  <c r="P715" i="201"/>
  <c r="P713" i="201" s="1"/>
  <c r="P287" i="210"/>
  <c r="P285" i="210" s="1"/>
  <c r="P494" i="210"/>
  <c r="P492" i="210" s="1"/>
  <c r="P490" i="210" s="1"/>
  <c r="O457" i="208"/>
  <c r="O455" i="208" s="1"/>
  <c r="N416" i="206"/>
  <c r="O287" i="202"/>
  <c r="O715" i="202"/>
  <c r="O713" i="202" s="1"/>
  <c r="P494" i="211"/>
  <c r="P492" i="211" s="1"/>
  <c r="P490" i="211" s="1"/>
  <c r="O393" i="212"/>
  <c r="O391" i="212" s="1"/>
  <c r="O287" i="208"/>
  <c r="O285" i="208" s="1"/>
  <c r="O393" i="207"/>
  <c r="O391" i="207" s="1"/>
  <c r="P287" i="205"/>
  <c r="P285" i="205" s="1"/>
  <c r="N416" i="205"/>
  <c r="N416" i="204"/>
  <c r="P287" i="202"/>
  <c r="P285" i="202" s="1"/>
  <c r="O494" i="202"/>
  <c r="O492" i="202" s="1"/>
  <c r="O490" i="202" s="1"/>
  <c r="O287" i="201"/>
  <c r="O285" i="201" s="1"/>
  <c r="P494" i="208"/>
  <c r="P492" i="208" s="1"/>
  <c r="P490" i="208" s="1"/>
  <c r="O393" i="211"/>
  <c r="O391" i="211" s="1"/>
  <c r="P393" i="203"/>
  <c r="P391" i="203" s="1"/>
  <c r="P393" i="211"/>
  <c r="P391" i="211" s="1"/>
  <c r="N416" i="208"/>
  <c r="P715" i="207"/>
  <c r="P713" i="207" s="1"/>
  <c r="N416" i="202"/>
  <c r="P287" i="208"/>
  <c r="P285" i="208" s="1"/>
  <c r="N416" i="201"/>
  <c r="O287" i="212"/>
  <c r="O285" i="212" s="1"/>
  <c r="O287" i="207"/>
  <c r="O285" i="207" s="1"/>
  <c r="O393" i="206"/>
  <c r="O391" i="206" s="1"/>
  <c r="O715" i="205"/>
  <c r="O713" i="205" s="1"/>
  <c r="O457" i="203"/>
  <c r="P715" i="203"/>
  <c r="P713" i="203" s="1"/>
  <c r="P287" i="201"/>
  <c r="P285" i="201" s="1"/>
  <c r="P287" i="212"/>
  <c r="P285" i="212" s="1"/>
  <c r="P494" i="212"/>
  <c r="P492" i="212" s="1"/>
  <c r="P490" i="212" s="1"/>
  <c r="P287" i="207"/>
  <c r="P285" i="207" s="1"/>
  <c r="P494" i="207"/>
  <c r="P492" i="207" s="1"/>
  <c r="P490" i="207" s="1"/>
  <c r="P393" i="206"/>
  <c r="P391" i="206" s="1"/>
  <c r="O393" i="205"/>
  <c r="O391" i="205" s="1"/>
  <c r="P715" i="205"/>
  <c r="O393" i="204"/>
  <c r="O391" i="204" s="1"/>
  <c r="O152" i="202"/>
  <c r="O150" i="202" s="1"/>
  <c r="O393" i="210"/>
  <c r="O391" i="210" s="1"/>
  <c r="P393" i="205"/>
  <c r="P391" i="205" s="1"/>
  <c r="P393" i="204"/>
  <c r="P391" i="204" s="1"/>
  <c r="P494" i="203"/>
  <c r="P492" i="203" s="1"/>
  <c r="P490" i="203" s="1"/>
  <c r="P457" i="205"/>
  <c r="P455" i="205" s="1"/>
  <c r="O457" i="202"/>
  <c r="P492" i="201"/>
  <c r="P490" i="201" s="1"/>
  <c r="O715" i="200"/>
  <c r="O713" i="200" s="1"/>
  <c r="O457" i="201"/>
  <c r="O455" i="201" s="1"/>
  <c r="O457" i="212"/>
  <c r="O455" i="212" s="1"/>
  <c r="O715" i="212"/>
  <c r="O713" i="212" s="1"/>
  <c r="P457" i="211"/>
  <c r="P455" i="211" s="1"/>
  <c r="O715" i="211"/>
  <c r="O713" i="211" s="1"/>
  <c r="O457" i="210"/>
  <c r="O455" i="210" s="1"/>
  <c r="O715" i="210"/>
  <c r="O713" i="210" s="1"/>
  <c r="P457" i="208"/>
  <c r="P455" i="208" s="1"/>
  <c r="P715" i="208"/>
  <c r="P713" i="208" s="1"/>
  <c r="O457" i="207"/>
  <c r="O455" i="207" s="1"/>
  <c r="O457" i="204"/>
  <c r="P457" i="203"/>
  <c r="P457" i="202"/>
  <c r="P715" i="200"/>
  <c r="P713" i="200" s="1"/>
  <c r="P457" i="201"/>
  <c r="P455" i="201" s="1"/>
  <c r="O715" i="201"/>
  <c r="O713" i="201" s="1"/>
  <c r="P457" i="212"/>
  <c r="P455" i="212" s="1"/>
  <c r="P715" i="212"/>
  <c r="P713" i="212" s="1"/>
  <c r="P715" i="211"/>
  <c r="P713" i="211" s="1"/>
  <c r="P457" i="210"/>
  <c r="P455" i="210" s="1"/>
  <c r="P715" i="210"/>
  <c r="P713" i="210" s="1"/>
  <c r="P457" i="207"/>
  <c r="P455" i="207" s="1"/>
  <c r="O457" i="206"/>
  <c r="O455" i="206" s="1"/>
  <c r="O715" i="206"/>
  <c r="O713" i="206" s="1"/>
  <c r="P457" i="204"/>
  <c r="O715" i="204"/>
  <c r="O713" i="204" s="1"/>
  <c r="O715" i="203"/>
  <c r="O713" i="203" s="1"/>
  <c r="O715" i="207"/>
  <c r="O713" i="207" s="1"/>
  <c r="P457" i="206"/>
  <c r="P455" i="206" s="1"/>
  <c r="P715" i="206"/>
  <c r="P713" i="206" s="1"/>
  <c r="O457" i="205"/>
  <c r="O455" i="205" s="1"/>
  <c r="P715" i="204"/>
  <c r="P713" i="204" s="1"/>
  <c r="P715" i="202"/>
  <c r="P713" i="202" s="1"/>
  <c r="O532" i="200"/>
  <c r="O532" i="203"/>
  <c r="O532" i="212"/>
  <c r="O532" i="210"/>
  <c r="P532" i="205"/>
  <c r="N549" i="207"/>
  <c r="N549" i="204"/>
  <c r="N549" i="205"/>
  <c r="N549" i="201"/>
  <c r="P532" i="207"/>
  <c r="N549" i="211"/>
  <c r="N549" i="206"/>
  <c r="N549" i="200"/>
  <c r="P507" i="201"/>
  <c r="P505" i="201" s="1"/>
  <c r="O532" i="201"/>
  <c r="N549" i="212"/>
  <c r="N549" i="210"/>
  <c r="P532" i="208"/>
  <c r="N549" i="208"/>
  <c r="O532" i="204"/>
  <c r="N549" i="203"/>
  <c r="P532" i="202"/>
  <c r="N549" i="202"/>
  <c r="P532" i="200"/>
  <c r="O507" i="211"/>
  <c r="O505" i="211" s="1"/>
  <c r="P532" i="210"/>
  <c r="O532" i="208"/>
  <c r="O507" i="206"/>
  <c r="O505" i="206" s="1"/>
  <c r="O532" i="205"/>
  <c r="P532" i="201"/>
  <c r="P532" i="212"/>
  <c r="P532" i="211"/>
  <c r="P507" i="207"/>
  <c r="P505" i="207" s="1"/>
  <c r="O532" i="207"/>
  <c r="P532" i="206"/>
  <c r="P532" i="204"/>
  <c r="P532" i="203"/>
  <c r="O532" i="202"/>
  <c r="N509" i="201"/>
  <c r="O507" i="201"/>
  <c r="O505" i="201" s="1"/>
  <c r="P507" i="212"/>
  <c r="P505" i="212" s="1"/>
  <c r="P507" i="210"/>
  <c r="P505" i="210" s="1"/>
  <c r="P507" i="208"/>
  <c r="P505" i="208" s="1"/>
  <c r="O507" i="207"/>
  <c r="O505" i="207" s="1"/>
  <c r="O507" i="205"/>
  <c r="O505" i="205" s="1"/>
  <c r="N509" i="204"/>
  <c r="O507" i="204"/>
  <c r="O505" i="204" s="1"/>
  <c r="P507" i="203"/>
  <c r="P505" i="203" s="1"/>
  <c r="P507" i="202"/>
  <c r="P505" i="202" s="1"/>
  <c r="P507" i="205"/>
  <c r="P505" i="205" s="1"/>
  <c r="P507" i="204"/>
  <c r="P505" i="204" s="1"/>
  <c r="O507" i="212"/>
  <c r="O505" i="212" s="1"/>
  <c r="P507" i="211"/>
  <c r="P505" i="211" s="1"/>
  <c r="O507" i="210"/>
  <c r="O505" i="210" s="1"/>
  <c r="O507" i="208"/>
  <c r="O505" i="208" s="1"/>
  <c r="P507" i="206"/>
  <c r="P505" i="206" s="1"/>
  <c r="O507" i="203"/>
  <c r="O505" i="203" s="1"/>
  <c r="O507" i="202"/>
  <c r="O505" i="202" s="1"/>
  <c r="N509" i="212"/>
  <c r="N509" i="210"/>
  <c r="N509" i="203"/>
  <c r="N509" i="207"/>
  <c r="N509" i="206"/>
  <c r="N509" i="205"/>
  <c r="N509" i="211"/>
  <c r="N509" i="208"/>
  <c r="N509" i="202"/>
  <c r="P438" i="212"/>
  <c r="P432" i="212" s="1"/>
  <c r="O438" i="208"/>
  <c r="P438" i="207"/>
  <c r="P432" i="207" s="1"/>
  <c r="O438" i="206"/>
  <c r="O438" i="204"/>
  <c r="O438" i="210"/>
  <c r="O438" i="212"/>
  <c r="P438" i="205"/>
  <c r="P432" i="205" s="1"/>
  <c r="O438" i="203"/>
  <c r="P438" i="202"/>
  <c r="P432" i="202" s="1"/>
  <c r="O438" i="207"/>
  <c r="P438" i="203"/>
  <c r="P432" i="203" s="1"/>
  <c r="P438" i="208"/>
  <c r="P432" i="208" s="1"/>
  <c r="O438" i="201"/>
  <c r="P438" i="201"/>
  <c r="P432" i="201" s="1"/>
  <c r="P438" i="211"/>
  <c r="P432" i="211" s="1"/>
  <c r="P438" i="210"/>
  <c r="P432" i="210" s="1"/>
  <c r="P438" i="206"/>
  <c r="P432" i="206" s="1"/>
  <c r="O438" i="205"/>
  <c r="P438" i="204"/>
  <c r="P432" i="204" s="1"/>
  <c r="O438" i="202"/>
  <c r="O336" i="203"/>
  <c r="O334" i="203" s="1"/>
  <c r="P336" i="212"/>
  <c r="P334" i="212" s="1"/>
  <c r="O336" i="208"/>
  <c r="O334" i="208" s="1"/>
  <c r="P336" i="201"/>
  <c r="P336" i="210"/>
  <c r="P334" i="210" s="1"/>
  <c r="O336" i="207"/>
  <c r="O334" i="207" s="1"/>
  <c r="O336" i="211"/>
  <c r="O334" i="211" s="1"/>
  <c r="O336" i="204"/>
  <c r="O334" i="204" s="1"/>
  <c r="P336" i="202"/>
  <c r="P334" i="202" s="1"/>
  <c r="O386" i="206"/>
  <c r="O384" i="206" s="1"/>
  <c r="O386" i="205"/>
  <c r="O384" i="205" s="1"/>
  <c r="P386" i="203"/>
  <c r="P384" i="203" s="1"/>
  <c r="P386" i="211"/>
  <c r="P384" i="211" s="1"/>
  <c r="P386" i="205"/>
  <c r="P384" i="205" s="1"/>
  <c r="O336" i="210"/>
  <c r="O334" i="210" s="1"/>
  <c r="P336" i="208"/>
  <c r="P334" i="208" s="1"/>
  <c r="O336" i="202"/>
  <c r="O334" i="202" s="1"/>
  <c r="P336" i="206"/>
  <c r="P334" i="206" s="1"/>
  <c r="P336" i="205"/>
  <c r="P334" i="205" s="1"/>
  <c r="O336" i="201"/>
  <c r="O334" i="201" s="1"/>
  <c r="O336" i="212"/>
  <c r="O334" i="212" s="1"/>
  <c r="P336" i="211"/>
  <c r="P334" i="211" s="1"/>
  <c r="P336" i="207"/>
  <c r="P334" i="207" s="1"/>
  <c r="O336" i="206"/>
  <c r="O334" i="206" s="1"/>
  <c r="O336" i="205"/>
  <c r="P336" i="204"/>
  <c r="P334" i="204" s="1"/>
  <c r="P336" i="203"/>
  <c r="P334" i="203" s="1"/>
  <c r="P259" i="212"/>
  <c r="O259" i="207"/>
  <c r="P259" i="205"/>
  <c r="P259" i="201"/>
  <c r="P259" i="206"/>
  <c r="P259" i="211"/>
  <c r="P259" i="208"/>
  <c r="P259" i="204"/>
  <c r="N100" i="212"/>
  <c r="P259" i="210"/>
  <c r="P259" i="207"/>
  <c r="P259" i="203"/>
  <c r="O259" i="202"/>
  <c r="O259" i="201"/>
  <c r="O259" i="212"/>
  <c r="O259" i="210"/>
  <c r="O259" i="203"/>
  <c r="O259" i="206"/>
  <c r="N225" i="205"/>
  <c r="O259" i="205"/>
  <c r="O259" i="211"/>
  <c r="O259" i="208"/>
  <c r="O259" i="204"/>
  <c r="P259" i="202"/>
  <c r="N225" i="206"/>
  <c r="N225" i="207"/>
  <c r="N100" i="205"/>
  <c r="N225" i="211"/>
  <c r="N225" i="203"/>
  <c r="N225" i="202"/>
  <c r="N225" i="212"/>
  <c r="P61" i="211"/>
  <c r="N225" i="208"/>
  <c r="N225" i="204"/>
  <c r="N225" i="201"/>
  <c r="O152" i="211"/>
  <c r="O150" i="211" s="1"/>
  <c r="N225" i="210"/>
  <c r="N100" i="210"/>
  <c r="P152" i="207"/>
  <c r="P150" i="207" s="1"/>
  <c r="O93" i="204"/>
  <c r="O91" i="204" s="1"/>
  <c r="P152" i="208"/>
  <c r="P150" i="208" s="1"/>
  <c r="O152" i="206"/>
  <c r="O150" i="206" s="1"/>
  <c r="P152" i="205"/>
  <c r="P150" i="205" s="1"/>
  <c r="P152" i="204"/>
  <c r="P150" i="204" s="1"/>
  <c r="N100" i="203"/>
  <c r="P152" i="202"/>
  <c r="P150" i="202" s="1"/>
  <c r="P152" i="206"/>
  <c r="P150" i="206" s="1"/>
  <c r="O152" i="201"/>
  <c r="P152" i="211"/>
  <c r="P150" i="211" s="1"/>
  <c r="P152" i="201"/>
  <c r="O152" i="212"/>
  <c r="O150" i="212" s="1"/>
  <c r="O152" i="210"/>
  <c r="O150" i="210" s="1"/>
  <c r="O152" i="203"/>
  <c r="O150" i="203" s="1"/>
  <c r="P152" i="212"/>
  <c r="P150" i="212" s="1"/>
  <c r="P152" i="210"/>
  <c r="P150" i="210" s="1"/>
  <c r="O152" i="208"/>
  <c r="O150" i="208" s="1"/>
  <c r="O152" i="205"/>
  <c r="O150" i="205" s="1"/>
  <c r="O152" i="204"/>
  <c r="O150" i="204" s="1"/>
  <c r="P152" i="203"/>
  <c r="P150" i="203" s="1"/>
  <c r="O152" i="207"/>
  <c r="O150" i="207" s="1"/>
  <c r="N100" i="208"/>
  <c r="P61" i="203"/>
  <c r="P93" i="201"/>
  <c r="P91" i="201" s="1"/>
  <c r="P120" i="210"/>
  <c r="P118" i="210" s="1"/>
  <c r="N100" i="202"/>
  <c r="P120" i="207"/>
  <c r="P118" i="207" s="1"/>
  <c r="P384" i="212"/>
  <c r="O93" i="210"/>
  <c r="O91" i="210" s="1"/>
  <c r="P61" i="202"/>
  <c r="N100" i="201"/>
  <c r="P61" i="208"/>
  <c r="N100" i="207"/>
  <c r="N100" i="206"/>
  <c r="N100" i="204"/>
  <c r="P120" i="201"/>
  <c r="P118" i="201" s="1"/>
  <c r="N122" i="201"/>
  <c r="N120" i="201" s="1"/>
  <c r="N118" i="201" s="1"/>
  <c r="P93" i="210"/>
  <c r="P91" i="210" s="1"/>
  <c r="O93" i="208"/>
  <c r="O91" i="208" s="1"/>
  <c r="P61" i="206"/>
  <c r="P120" i="206"/>
  <c r="P118" i="206" s="1"/>
  <c r="O93" i="205"/>
  <c r="O91" i="205" s="1"/>
  <c r="P93" i="204"/>
  <c r="P91" i="204" s="1"/>
  <c r="P120" i="204"/>
  <c r="P118" i="204" s="1"/>
  <c r="N122" i="204"/>
  <c r="N120" i="204" s="1"/>
  <c r="N118" i="204" s="1"/>
  <c r="O93" i="203"/>
  <c r="O91" i="203" s="1"/>
  <c r="P61" i="201"/>
  <c r="P93" i="212"/>
  <c r="P91" i="212" s="1"/>
  <c r="P120" i="212"/>
  <c r="P118" i="212" s="1"/>
  <c r="N122" i="212"/>
  <c r="N120" i="212" s="1"/>
  <c r="N118" i="212" s="1"/>
  <c r="O93" i="211"/>
  <c r="O91" i="211" s="1"/>
  <c r="P93" i="208"/>
  <c r="P91" i="208" s="1"/>
  <c r="P120" i="208"/>
  <c r="P118" i="208" s="1"/>
  <c r="N122" i="208"/>
  <c r="N120" i="208" s="1"/>
  <c r="N118" i="208" s="1"/>
  <c r="O93" i="207"/>
  <c r="O91" i="207" s="1"/>
  <c r="O93" i="206"/>
  <c r="O91" i="206" s="1"/>
  <c r="P93" i="205"/>
  <c r="P120" i="205"/>
  <c r="P118" i="205" s="1"/>
  <c r="N122" i="205"/>
  <c r="N120" i="205" s="1"/>
  <c r="N118" i="205" s="1"/>
  <c r="P93" i="203"/>
  <c r="P91" i="203" s="1"/>
  <c r="O93" i="202"/>
  <c r="O91" i="202" s="1"/>
  <c r="O93" i="212"/>
  <c r="O91" i="212" s="1"/>
  <c r="O93" i="201"/>
  <c r="O91" i="201" s="1"/>
  <c r="P93" i="211"/>
  <c r="P91" i="211" s="1"/>
  <c r="P120" i="211"/>
  <c r="P118" i="211" s="1"/>
  <c r="N122" i="211"/>
  <c r="N120" i="211" s="1"/>
  <c r="N118" i="211" s="1"/>
  <c r="N100" i="211"/>
  <c r="P61" i="210"/>
  <c r="P93" i="207"/>
  <c r="P91" i="207" s="1"/>
  <c r="P93" i="206"/>
  <c r="P91" i="206" s="1"/>
  <c r="P61" i="205"/>
  <c r="P61" i="204"/>
  <c r="P120" i="203"/>
  <c r="P118" i="203" s="1"/>
  <c r="N122" i="203"/>
  <c r="N120" i="203" s="1"/>
  <c r="N118" i="203" s="1"/>
  <c r="P93" i="202"/>
  <c r="P120" i="202"/>
  <c r="P118" i="202" s="1"/>
  <c r="N122" i="202"/>
  <c r="N120" i="202" s="1"/>
  <c r="N118" i="202" s="1"/>
  <c r="P61" i="207"/>
  <c r="N410" i="207"/>
  <c r="P61" i="212"/>
  <c r="N707" i="202"/>
  <c r="P768" i="206"/>
  <c r="P766" i="206" s="1"/>
  <c r="N696" i="202"/>
  <c r="N671" i="202"/>
  <c r="N673" i="202"/>
  <c r="N733" i="202"/>
  <c r="P768" i="202"/>
  <c r="P766" i="202" s="1"/>
  <c r="N289" i="212"/>
  <c r="N403" i="212"/>
  <c r="P18" i="208"/>
  <c r="O18" i="206"/>
  <c r="O16" i="206" s="1"/>
  <c r="O137" i="210"/>
  <c r="O135" i="210" s="1"/>
  <c r="N572" i="201"/>
  <c r="N609" i="201"/>
  <c r="P18" i="211"/>
  <c r="N102" i="211"/>
  <c r="N731" i="202"/>
  <c r="N704" i="201"/>
  <c r="O108" i="206"/>
  <c r="O106" i="206" s="1"/>
  <c r="N704" i="205"/>
  <c r="N607" i="204"/>
  <c r="N626" i="200"/>
  <c r="N673" i="200"/>
  <c r="N710" i="200"/>
  <c r="O694" i="201"/>
  <c r="O692" i="201" s="1"/>
  <c r="P108" i="211"/>
  <c r="P106" i="211" s="1"/>
  <c r="N567" i="208"/>
  <c r="N524" i="210"/>
  <c r="N161" i="207"/>
  <c r="N168" i="205"/>
  <c r="N534" i="205"/>
  <c r="N565" i="205"/>
  <c r="N750" i="204"/>
  <c r="N569" i="201"/>
  <c r="N463" i="211"/>
  <c r="N678" i="211"/>
  <c r="N746" i="211"/>
  <c r="N772" i="211"/>
  <c r="N145" i="210"/>
  <c r="N154" i="210"/>
  <c r="N181" i="207"/>
  <c r="N179" i="207" s="1"/>
  <c r="N451" i="206"/>
  <c r="N386" i="204"/>
  <c r="N545" i="203"/>
  <c r="N543" i="203" s="1"/>
  <c r="N428" i="211"/>
  <c r="N632" i="211"/>
  <c r="N630" i="211" s="1"/>
  <c r="N673" i="211"/>
  <c r="N750" i="211"/>
  <c r="P768" i="211"/>
  <c r="P766" i="211" s="1"/>
  <c r="N56" i="208"/>
  <c r="N71" i="208"/>
  <c r="N69" i="208" s="1"/>
  <c r="N67" i="208" s="1"/>
  <c r="N217" i="208"/>
  <c r="N268" i="208"/>
  <c r="N277" i="208"/>
  <c r="N275" i="208" s="1"/>
  <c r="N273" i="208" s="1"/>
  <c r="N316" i="208"/>
  <c r="N350" i="208"/>
  <c r="O768" i="208"/>
  <c r="O766" i="208" s="1"/>
  <c r="N772" i="208"/>
  <c r="P137" i="207"/>
  <c r="P135" i="207" s="1"/>
  <c r="P547" i="207"/>
  <c r="N592" i="207"/>
  <c r="N605" i="207"/>
  <c r="N193" i="205"/>
  <c r="N271" i="205"/>
  <c r="N20" i="204"/>
  <c r="N239" i="204"/>
  <c r="N499" i="202"/>
  <c r="N615" i="202"/>
  <c r="N613" i="202" s="1"/>
  <c r="N164" i="201"/>
  <c r="N168" i="201"/>
  <c r="N644" i="201"/>
  <c r="N650" i="201"/>
  <c r="N673" i="201"/>
  <c r="P768" i="201"/>
  <c r="P766" i="201" s="1"/>
  <c r="O18" i="212"/>
  <c r="N56" i="212"/>
  <c r="N569" i="204"/>
  <c r="O768" i="212"/>
  <c r="O766" i="212" s="1"/>
  <c r="N615" i="206"/>
  <c r="N613" i="206" s="1"/>
  <c r="N166" i="205"/>
  <c r="N98" i="203"/>
  <c r="N87" i="203" s="1"/>
  <c r="N85" i="203" s="1"/>
  <c r="N161" i="203"/>
  <c r="N292" i="203"/>
  <c r="N63" i="201"/>
  <c r="N61" i="201" s="1"/>
  <c r="N379" i="212"/>
  <c r="N377" i="212" s="1"/>
  <c r="N375" i="212" s="1"/>
  <c r="N428" i="212"/>
  <c r="N463" i="212"/>
  <c r="N478" i="212"/>
  <c r="N601" i="212"/>
  <c r="N449" i="208"/>
  <c r="N540" i="208"/>
  <c r="N538" i="208" s="1"/>
  <c r="N615" i="208"/>
  <c r="N613" i="208" s="1"/>
  <c r="N499" i="205"/>
  <c r="N615" i="201"/>
  <c r="N613" i="201" s="1"/>
  <c r="N746" i="201"/>
  <c r="O768" i="201"/>
  <c r="O766" i="201" s="1"/>
  <c r="N104" i="212"/>
  <c r="O108" i="212"/>
  <c r="O106" i="212" s="1"/>
  <c r="P137" i="212"/>
  <c r="P135" i="212" s="1"/>
  <c r="N168" i="212"/>
  <c r="N514" i="212"/>
  <c r="N731" i="211"/>
  <c r="N71" i="210"/>
  <c r="N69" i="210" s="1"/>
  <c r="N67" i="210" s="1"/>
  <c r="N102" i="210"/>
  <c r="N120" i="210"/>
  <c r="N118" i="210" s="1"/>
  <c r="N268" i="210"/>
  <c r="N320" i="210"/>
  <c r="N536" i="210"/>
  <c r="N601" i="210"/>
  <c r="N145" i="208"/>
  <c r="N445" i="208"/>
  <c r="N104" i="207"/>
  <c r="N113" i="207"/>
  <c r="N626" i="207"/>
  <c r="N690" i="207"/>
  <c r="N688" i="207" s="1"/>
  <c r="N686" i="207" s="1"/>
  <c r="N268" i="206"/>
  <c r="N292" i="206"/>
  <c r="N298" i="206"/>
  <c r="N308" i="206"/>
  <c r="N426" i="206"/>
  <c r="N442" i="206"/>
  <c r="N243" i="205"/>
  <c r="N253" i="205"/>
  <c r="N104" i="204"/>
  <c r="N449" i="204"/>
  <c r="N193" i="203"/>
  <c r="N239" i="203"/>
  <c r="N320" i="202"/>
  <c r="N327" i="202"/>
  <c r="N104" i="201"/>
  <c r="N253" i="204"/>
  <c r="N560" i="204"/>
  <c r="P590" i="202"/>
  <c r="N601" i="200"/>
  <c r="P590" i="200"/>
  <c r="P694" i="200"/>
  <c r="P692" i="200" s="1"/>
  <c r="P18" i="201"/>
  <c r="N98" i="201"/>
  <c r="N87" i="201" s="1"/>
  <c r="N85" i="201" s="1"/>
  <c r="N239" i="201"/>
  <c r="N266" i="201"/>
  <c r="N271" i="201"/>
  <c r="N373" i="201"/>
  <c r="N104" i="210"/>
  <c r="O108" i="210"/>
  <c r="O106" i="210" s="1"/>
  <c r="N113" i="210"/>
  <c r="N266" i="210"/>
  <c r="N496" i="210"/>
  <c r="N615" i="210"/>
  <c r="N613" i="210" s="1"/>
  <c r="N725" i="210"/>
  <c r="N746" i="210"/>
  <c r="N750" i="210"/>
  <c r="O768" i="210"/>
  <c r="O766" i="210" s="1"/>
  <c r="N772" i="210"/>
  <c r="N98" i="208"/>
  <c r="N87" i="208" s="1"/>
  <c r="N85" i="208" s="1"/>
  <c r="N188" i="208"/>
  <c r="N412" i="208"/>
  <c r="N426" i="208"/>
  <c r="N459" i="208"/>
  <c r="N487" i="208"/>
  <c r="N158" i="207"/>
  <c r="N98" i="206"/>
  <c r="N87" i="206" s="1"/>
  <c r="N85" i="206" s="1"/>
  <c r="N268" i="205"/>
  <c r="N567" i="205"/>
  <c r="N592" i="205"/>
  <c r="N605" i="205"/>
  <c r="N615" i="205"/>
  <c r="N613" i="205" s="1"/>
  <c r="O768" i="205"/>
  <c r="O766" i="205" s="1"/>
  <c r="N463" i="204"/>
  <c r="N478" i="204"/>
  <c r="N536" i="203"/>
  <c r="P547" i="203"/>
  <c r="N469" i="202"/>
  <c r="N731" i="200"/>
  <c r="N261" i="201"/>
  <c r="N386" i="201"/>
  <c r="N395" i="201"/>
  <c r="P547" i="201"/>
  <c r="N622" i="201"/>
  <c r="N63" i="212"/>
  <c r="N61" i="212" s="1"/>
  <c r="N145" i="212"/>
  <c r="N243" i="212"/>
  <c r="N253" i="212"/>
  <c r="N266" i="212"/>
  <c r="N271" i="212"/>
  <c r="N581" i="212"/>
  <c r="N579" i="212" s="1"/>
  <c r="N650" i="212"/>
  <c r="N63" i="211"/>
  <c r="N61" i="211" s="1"/>
  <c r="N459" i="211"/>
  <c r="N536" i="211"/>
  <c r="N558" i="211"/>
  <c r="N292" i="210"/>
  <c r="N308" i="210"/>
  <c r="N567" i="210"/>
  <c r="N373" i="208"/>
  <c r="N395" i="208"/>
  <c r="N626" i="208"/>
  <c r="N261" i="207"/>
  <c r="N264" i="207"/>
  <c r="N459" i="207"/>
  <c r="N558" i="207"/>
  <c r="N565" i="207"/>
  <c r="N650" i="207"/>
  <c r="N707" i="207"/>
  <c r="N710" i="207"/>
  <c r="N379" i="206"/>
  <c r="N377" i="206" s="1"/>
  <c r="N375" i="206" s="1"/>
  <c r="P563" i="206"/>
  <c r="N567" i="206"/>
  <c r="N592" i="206"/>
  <c r="N605" i="206"/>
  <c r="N626" i="206"/>
  <c r="N739" i="206"/>
  <c r="N181" i="205"/>
  <c r="N179" i="205" s="1"/>
  <c r="N403" i="205"/>
  <c r="N410" i="205"/>
  <c r="N451" i="205"/>
  <c r="N664" i="205"/>
  <c r="N710" i="205"/>
  <c r="N750" i="205"/>
  <c r="N772" i="205"/>
  <c r="P137" i="204"/>
  <c r="P135" i="204" s="1"/>
  <c r="N158" i="204"/>
  <c r="N193" i="204"/>
  <c r="N219" i="204"/>
  <c r="N451" i="204"/>
  <c r="N572" i="204"/>
  <c r="N592" i="204"/>
  <c r="N717" i="204"/>
  <c r="N308" i="203"/>
  <c r="P768" i="203"/>
  <c r="P766" i="203" s="1"/>
  <c r="N545" i="200"/>
  <c r="N543" i="200" s="1"/>
  <c r="N597" i="200"/>
  <c r="N156" i="201"/>
  <c r="N277" i="212"/>
  <c r="N275" i="212" s="1"/>
  <c r="N273" i="212" s="1"/>
  <c r="N304" i="212"/>
  <c r="N373" i="212"/>
  <c r="N671" i="212"/>
  <c r="N139" i="211"/>
  <c r="N181" i="211"/>
  <c r="N179" i="211" s="1"/>
  <c r="N164" i="211"/>
  <c r="N168" i="211"/>
  <c r="N261" i="211"/>
  <c r="N338" i="211"/>
  <c r="P547" i="211"/>
  <c r="P563" i="211"/>
  <c r="N669" i="210"/>
  <c r="P137" i="208"/>
  <c r="P135" i="208" s="1"/>
  <c r="N410" i="208"/>
  <c r="N650" i="208"/>
  <c r="N671" i="208"/>
  <c r="N673" i="208"/>
  <c r="N696" i="208"/>
  <c r="N20" i="207"/>
  <c r="N191" i="207"/>
  <c r="N560" i="207"/>
  <c r="N569" i="207"/>
  <c r="N56" i="206"/>
  <c r="N139" i="206"/>
  <c r="N188" i="206"/>
  <c r="N725" i="206"/>
  <c r="N772" i="206"/>
  <c r="N71" i="205"/>
  <c r="N69" i="205" s="1"/>
  <c r="N67" i="205" s="1"/>
  <c r="N298" i="205"/>
  <c r="N478" i="205"/>
  <c r="P563" i="205"/>
  <c r="N632" i="205"/>
  <c r="N630" i="205" s="1"/>
  <c r="N690" i="205"/>
  <c r="N688" i="205" s="1"/>
  <c r="N686" i="205" s="1"/>
  <c r="P768" i="205"/>
  <c r="P766" i="205" s="1"/>
  <c r="P108" i="204"/>
  <c r="P106" i="204" s="1"/>
  <c r="N161" i="204"/>
  <c r="N746" i="204"/>
  <c r="O768" i="204"/>
  <c r="O766" i="204" s="1"/>
  <c r="N772" i="204"/>
  <c r="N168" i="203"/>
  <c r="N442" i="203"/>
  <c r="N449" i="203"/>
  <c r="N528" i="203"/>
  <c r="N597" i="203"/>
  <c r="N639" i="203"/>
  <c r="P18" i="202"/>
  <c r="N236" i="202"/>
  <c r="N243" i="202"/>
  <c r="N253" i="202"/>
  <c r="N403" i="202"/>
  <c r="N534" i="202"/>
  <c r="N558" i="202"/>
  <c r="N565" i="202"/>
  <c r="N622" i="202"/>
  <c r="N615" i="200"/>
  <c r="N613" i="200" s="1"/>
  <c r="O768" i="200"/>
  <c r="O766" i="200" s="1"/>
  <c r="N56" i="201"/>
  <c r="N71" i="201"/>
  <c r="N69" i="201" s="1"/>
  <c r="N67" i="201" s="1"/>
  <c r="N565" i="201"/>
  <c r="N139" i="212"/>
  <c r="N426" i="212"/>
  <c r="P547" i="212"/>
  <c r="N592" i="212"/>
  <c r="N615" i="212"/>
  <c r="N613" i="212" s="1"/>
  <c r="N626" i="212"/>
  <c r="N113" i="211"/>
  <c r="N239" i="211"/>
  <c r="N266" i="211"/>
  <c r="N304" i="211"/>
  <c r="N373" i="211"/>
  <c r="N405" i="211"/>
  <c r="N514" i="211"/>
  <c r="N572" i="211"/>
  <c r="P630" i="211"/>
  <c r="N217" i="210"/>
  <c r="N304" i="210"/>
  <c r="N348" i="210"/>
  <c r="N558" i="210"/>
  <c r="N597" i="210"/>
  <c r="P590" i="210"/>
  <c r="P588" i="210" s="1"/>
  <c r="N607" i="210"/>
  <c r="N626" i="210"/>
  <c r="N678" i="210"/>
  <c r="P694" i="210"/>
  <c r="P692" i="210" s="1"/>
  <c r="N739" i="210"/>
  <c r="N776" i="210"/>
  <c r="N774" i="210" s="1"/>
  <c r="N20" i="208"/>
  <c r="N632" i="208"/>
  <c r="N630" i="208" s="1"/>
  <c r="N669" i="208"/>
  <c r="N296" i="207"/>
  <c r="N405" i="207"/>
  <c r="N412" i="207"/>
  <c r="N20" i="206"/>
  <c r="N104" i="206"/>
  <c r="N154" i="206"/>
  <c r="N197" i="206"/>
  <c r="N373" i="206"/>
  <c r="N395" i="206"/>
  <c r="O637" i="206"/>
  <c r="O635" i="206" s="1"/>
  <c r="N669" i="206"/>
  <c r="N696" i="206"/>
  <c r="N156" i="205"/>
  <c r="N395" i="205"/>
  <c r="N442" i="205"/>
  <c r="N449" i="205"/>
  <c r="N569" i="205"/>
  <c r="N678" i="205"/>
  <c r="N725" i="205"/>
  <c r="N289" i="204"/>
  <c r="P384" i="204"/>
  <c r="N410" i="204"/>
  <c r="P137" i="203"/>
  <c r="P135" i="203" s="1"/>
  <c r="N243" i="203"/>
  <c r="N268" i="203"/>
  <c r="N289" i="203"/>
  <c r="N298" i="203"/>
  <c r="N348" i="203"/>
  <c r="N379" i="203"/>
  <c r="N377" i="203" s="1"/>
  <c r="N375" i="203" s="1"/>
  <c r="N403" i="203"/>
  <c r="N410" i="203"/>
  <c r="N514" i="203"/>
  <c r="N615" i="203"/>
  <c r="N613" i="203" s="1"/>
  <c r="N746" i="203"/>
  <c r="N772" i="203"/>
  <c r="N451" i="202"/>
  <c r="N540" i="202"/>
  <c r="N538" i="202" s="1"/>
  <c r="N560" i="202"/>
  <c r="N639" i="202"/>
  <c r="N770" i="200"/>
  <c r="N528" i="200"/>
  <c r="N540" i="200"/>
  <c r="N538" i="200" s="1"/>
  <c r="N558" i="200"/>
  <c r="N565" i="200"/>
  <c r="N581" i="200"/>
  <c r="N579" i="200" s="1"/>
  <c r="N592" i="200"/>
  <c r="N605" i="200"/>
  <c r="N733" i="200"/>
  <c r="N776" i="200"/>
  <c r="N774" i="200" s="1"/>
  <c r="N20" i="201"/>
  <c r="N113" i="201"/>
  <c r="N296" i="201"/>
  <c r="N308" i="201"/>
  <c r="N316" i="201"/>
  <c r="N478" i="201"/>
  <c r="N534" i="201"/>
  <c r="N725" i="201"/>
  <c r="N193" i="212"/>
  <c r="N731" i="212"/>
  <c r="N776" i="212"/>
  <c r="N774" i="212" s="1"/>
  <c r="N639" i="210"/>
  <c r="O637" i="210"/>
  <c r="O635" i="210" s="1"/>
  <c r="N348" i="212"/>
  <c r="N277" i="206"/>
  <c r="N275" i="206" s="1"/>
  <c r="N273" i="206" s="1"/>
  <c r="O275" i="206"/>
  <c r="O273" i="206" s="1"/>
  <c r="P547" i="200"/>
  <c r="P108" i="201"/>
  <c r="P106" i="201" s="1"/>
  <c r="N161" i="201"/>
  <c r="N733" i="201"/>
  <c r="O377" i="212"/>
  <c r="O375" i="212" s="1"/>
  <c r="N567" i="212"/>
  <c r="N650" i="200"/>
  <c r="N707" i="200"/>
  <c r="N188" i="201"/>
  <c r="O384" i="201"/>
  <c r="N545" i="201"/>
  <c r="N543" i="201" s="1"/>
  <c r="N567" i="201"/>
  <c r="O590" i="201"/>
  <c r="O588" i="201" s="1"/>
  <c r="N597" i="201"/>
  <c r="N605" i="201"/>
  <c r="N632" i="201"/>
  <c r="N630" i="201" s="1"/>
  <c r="N669" i="201"/>
  <c r="N678" i="201"/>
  <c r="N696" i="201"/>
  <c r="N772" i="201"/>
  <c r="N71" i="212"/>
  <c r="N69" i="212" s="1"/>
  <c r="N67" i="212" s="1"/>
  <c r="N102" i="212"/>
  <c r="P108" i="212"/>
  <c r="P106" i="212" s="1"/>
  <c r="N161" i="212"/>
  <c r="N201" i="212"/>
  <c r="N217" i="212"/>
  <c r="N236" i="212"/>
  <c r="N442" i="212"/>
  <c r="N449" i="212"/>
  <c r="N528" i="211"/>
  <c r="N733" i="210"/>
  <c r="P590" i="208"/>
  <c r="P588" i="208" s="1"/>
  <c r="N164" i="207"/>
  <c r="N104" i="211"/>
  <c r="N647" i="211"/>
  <c r="N650" i="211"/>
  <c r="N669" i="211"/>
  <c r="N266" i="208"/>
  <c r="P547" i="208"/>
  <c r="N731" i="208"/>
  <c r="P18" i="207"/>
  <c r="N536" i="207"/>
  <c r="N113" i="206"/>
  <c r="O547" i="206"/>
  <c r="N261" i="212"/>
  <c r="N320" i="212"/>
  <c r="N327" i="212"/>
  <c r="N675" i="212"/>
  <c r="N690" i="212"/>
  <c r="N688" i="212" s="1"/>
  <c r="N686" i="212" s="1"/>
  <c r="N98" i="211"/>
  <c r="N87" i="211" s="1"/>
  <c r="N85" i="211" s="1"/>
  <c r="P137" i="211"/>
  <c r="P135" i="211" s="1"/>
  <c r="N158" i="211"/>
  <c r="N188" i="211"/>
  <c r="N386" i="211"/>
  <c r="N412" i="211"/>
  <c r="N565" i="211"/>
  <c r="O590" i="211"/>
  <c r="O588" i="211" s="1"/>
  <c r="N601" i="211"/>
  <c r="N607" i="211"/>
  <c r="N626" i="211"/>
  <c r="N707" i="211"/>
  <c r="N243" i="210"/>
  <c r="N253" i="210"/>
  <c r="N405" i="210"/>
  <c r="N412" i="210"/>
  <c r="N451" i="210"/>
  <c r="N459" i="210"/>
  <c r="N487" i="210"/>
  <c r="N104" i="208"/>
  <c r="N253" i="208"/>
  <c r="N463" i="208"/>
  <c r="N478" i="208"/>
  <c r="N534" i="208"/>
  <c r="N581" i="208"/>
  <c r="N579" i="208" s="1"/>
  <c r="N647" i="208"/>
  <c r="N652" i="208"/>
  <c r="N678" i="208"/>
  <c r="P108" i="207"/>
  <c r="P106" i="207" s="1"/>
  <c r="N304" i="207"/>
  <c r="N338" i="207"/>
  <c r="N373" i="207"/>
  <c r="P108" i="206"/>
  <c r="P106" i="206" s="1"/>
  <c r="N386" i="212"/>
  <c r="N540" i="212"/>
  <c r="N538" i="212" s="1"/>
  <c r="O563" i="212"/>
  <c r="N597" i="212"/>
  <c r="N710" i="212"/>
  <c r="N733" i="212"/>
  <c r="N750" i="212"/>
  <c r="N770" i="212"/>
  <c r="N56" i="211"/>
  <c r="O108" i="211"/>
  <c r="O106" i="211" s="1"/>
  <c r="N296" i="211"/>
  <c r="N308" i="211"/>
  <c r="N316" i="211"/>
  <c r="N426" i="211"/>
  <c r="N449" i="211"/>
  <c r="N560" i="211"/>
  <c r="N615" i="211"/>
  <c r="N613" i="211" s="1"/>
  <c r="N219" i="210"/>
  <c r="N277" i="210"/>
  <c r="N275" i="210" s="1"/>
  <c r="N273" i="210" s="1"/>
  <c r="N289" i="210"/>
  <c r="N373" i="210"/>
  <c r="N386" i="210"/>
  <c r="P424" i="210"/>
  <c r="P422" i="210" s="1"/>
  <c r="N445" i="210"/>
  <c r="N478" i="210"/>
  <c r="N499" i="210"/>
  <c r="N569" i="210"/>
  <c r="N572" i="210"/>
  <c r="N632" i="210"/>
  <c r="N630" i="210" s="1"/>
  <c r="N710" i="210"/>
  <c r="N110" i="208"/>
  <c r="N164" i="208"/>
  <c r="N264" i="208"/>
  <c r="N428" i="208"/>
  <c r="N524" i="208"/>
  <c r="N601" i="208"/>
  <c r="N609" i="208"/>
  <c r="N710" i="208"/>
  <c r="N217" i="207"/>
  <c r="N243" i="207"/>
  <c r="N253" i="207"/>
  <c r="N298" i="207"/>
  <c r="N395" i="207"/>
  <c r="N451" i="207"/>
  <c r="N534" i="207"/>
  <c r="P563" i="207"/>
  <c r="N609" i="207"/>
  <c r="N632" i="207"/>
  <c r="N630" i="207" s="1"/>
  <c r="N717" i="207"/>
  <c r="N739" i="207"/>
  <c r="N120" i="206"/>
  <c r="N118" i="206" s="1"/>
  <c r="N161" i="206"/>
  <c r="N201" i="206"/>
  <c r="N239" i="206"/>
  <c r="N459" i="206"/>
  <c r="N348" i="206"/>
  <c r="N558" i="206"/>
  <c r="P590" i="206"/>
  <c r="P588" i="206" s="1"/>
  <c r="N164" i="205"/>
  <c r="N191" i="205"/>
  <c r="O547" i="205"/>
  <c r="N156" i="204"/>
  <c r="N164" i="204"/>
  <c r="N316" i="204"/>
  <c r="N320" i="204"/>
  <c r="N327" i="204"/>
  <c r="N524" i="204"/>
  <c r="N536" i="204"/>
  <c r="N565" i="204"/>
  <c r="N647" i="204"/>
  <c r="N166" i="203"/>
  <c r="N704" i="203"/>
  <c r="N739" i="203"/>
  <c r="N102" i="202"/>
  <c r="P137" i="202"/>
  <c r="P135" i="202" s="1"/>
  <c r="N166" i="202"/>
  <c r="N264" i="202"/>
  <c r="N277" i="202"/>
  <c r="N275" i="202" s="1"/>
  <c r="N273" i="202" s="1"/>
  <c r="N289" i="202"/>
  <c r="N292" i="202"/>
  <c r="N428" i="202"/>
  <c r="P492" i="202"/>
  <c r="N581" i="202"/>
  <c r="N579" i="202" s="1"/>
  <c r="N601" i="202"/>
  <c r="N609" i="202"/>
  <c r="N632" i="202"/>
  <c r="N630" i="202" s="1"/>
  <c r="N710" i="202"/>
  <c r="N534" i="206"/>
  <c r="N644" i="206"/>
  <c r="N647" i="206"/>
  <c r="N650" i="206"/>
  <c r="N673" i="206"/>
  <c r="N690" i="206"/>
  <c r="N688" i="206" s="1"/>
  <c r="N686" i="206" s="1"/>
  <c r="N102" i="205"/>
  <c r="N261" i="205"/>
  <c r="N102" i="203"/>
  <c r="N607" i="203"/>
  <c r="N403" i="206"/>
  <c r="N410" i="206"/>
  <c r="P424" i="206"/>
  <c r="P422" i="206" s="1"/>
  <c r="N487" i="206"/>
  <c r="N524" i="206"/>
  <c r="N601" i="206"/>
  <c r="N609" i="206"/>
  <c r="N710" i="206"/>
  <c r="N733" i="206"/>
  <c r="N20" i="205"/>
  <c r="N110" i="205"/>
  <c r="N277" i="205"/>
  <c r="N275" i="205" s="1"/>
  <c r="N273" i="205" s="1"/>
  <c r="N289" i="205"/>
  <c r="N292" i="205"/>
  <c r="N459" i="205"/>
  <c r="N572" i="205"/>
  <c r="N626" i="205"/>
  <c r="N644" i="205"/>
  <c r="N647" i="205"/>
  <c r="N650" i="205"/>
  <c r="N675" i="205"/>
  <c r="N731" i="205"/>
  <c r="N770" i="205"/>
  <c r="N63" i="204"/>
  <c r="N61" i="204" s="1"/>
  <c r="N71" i="204"/>
  <c r="N69" i="204" s="1"/>
  <c r="N67" i="204" s="1"/>
  <c r="N139" i="204"/>
  <c r="N166" i="204"/>
  <c r="N191" i="204"/>
  <c r="N236" i="204"/>
  <c r="N298" i="204"/>
  <c r="N405" i="204"/>
  <c r="N499" i="204"/>
  <c r="N622" i="204"/>
  <c r="N639" i="204"/>
  <c r="O694" i="204"/>
  <c r="O692" i="204" s="1"/>
  <c r="N197" i="203"/>
  <c r="N261" i="203"/>
  <c r="N264" i="203"/>
  <c r="N327" i="203"/>
  <c r="N565" i="203"/>
  <c r="N110" i="202"/>
  <c r="N426" i="202"/>
  <c r="N572" i="202"/>
  <c r="N592" i="202"/>
  <c r="P694" i="202"/>
  <c r="P692" i="202" s="1"/>
  <c r="O768" i="202"/>
  <c r="O766" i="202" s="1"/>
  <c r="N675" i="200"/>
  <c r="N690" i="200"/>
  <c r="N688" i="200" s="1"/>
  <c r="N686" i="200" s="1"/>
  <c r="N750" i="200"/>
  <c r="O18" i="201"/>
  <c r="N139" i="201"/>
  <c r="N277" i="201"/>
  <c r="N275" i="201" s="1"/>
  <c r="N273" i="201" s="1"/>
  <c r="N298" i="201"/>
  <c r="N405" i="201"/>
  <c r="N410" i="201"/>
  <c r="N412" i="201"/>
  <c r="N445" i="201"/>
  <c r="N459" i="201"/>
  <c r="N487" i="201"/>
  <c r="N558" i="201"/>
  <c r="P18" i="212"/>
  <c r="N292" i="212"/>
  <c r="N308" i="212"/>
  <c r="N316" i="212"/>
  <c r="N558" i="212"/>
  <c r="N572" i="212"/>
  <c r="N644" i="212"/>
  <c r="N673" i="212"/>
  <c r="N707" i="212"/>
  <c r="N725" i="212"/>
  <c r="N71" i="211"/>
  <c r="N69" i="211" s="1"/>
  <c r="N67" i="211" s="1"/>
  <c r="N110" i="211"/>
  <c r="N145" i="211"/>
  <c r="N154" i="211"/>
  <c r="N277" i="211"/>
  <c r="N275" i="211" s="1"/>
  <c r="N273" i="211" s="1"/>
  <c r="N298" i="211"/>
  <c r="N395" i="211"/>
  <c r="N445" i="211"/>
  <c r="N540" i="211"/>
  <c r="N538" i="211" s="1"/>
  <c r="N609" i="211"/>
  <c r="N644" i="211"/>
  <c r="N696" i="211"/>
  <c r="N704" i="211"/>
  <c r="N534" i="200"/>
  <c r="N567" i="200"/>
  <c r="N644" i="200"/>
  <c r="N166" i="201"/>
  <c r="N350" i="201"/>
  <c r="N201" i="211"/>
  <c r="N671" i="200"/>
  <c r="N110" i="201"/>
  <c r="P137" i="201"/>
  <c r="P135" i="201" s="1"/>
  <c r="N191" i="201"/>
  <c r="N289" i="201"/>
  <c r="N426" i="201"/>
  <c r="N451" i="201"/>
  <c r="N469" i="201"/>
  <c r="N524" i="201"/>
  <c r="O563" i="201"/>
  <c r="O637" i="201"/>
  <c r="O635" i="201" s="1"/>
  <c r="N710" i="201"/>
  <c r="N770" i="201"/>
  <c r="N156" i="212"/>
  <c r="N166" i="212"/>
  <c r="N410" i="212"/>
  <c r="N528" i="212"/>
  <c r="N536" i="212"/>
  <c r="N545" i="212"/>
  <c r="N543" i="212" s="1"/>
  <c r="O581" i="212"/>
  <c r="O579" i="212" s="1"/>
  <c r="N607" i="212"/>
  <c r="N652" i="212"/>
  <c r="P694" i="212"/>
  <c r="P692" i="212" s="1"/>
  <c r="N191" i="211"/>
  <c r="N271" i="211"/>
  <c r="N289" i="211"/>
  <c r="N350" i="211"/>
  <c r="N403" i="211"/>
  <c r="N524" i="211"/>
  <c r="N534" i="211"/>
  <c r="N567" i="211"/>
  <c r="N605" i="211"/>
  <c r="O637" i="211"/>
  <c r="O635" i="211" s="1"/>
  <c r="N739" i="211"/>
  <c r="O18" i="210"/>
  <c r="N609" i="200"/>
  <c r="N652" i="200"/>
  <c r="N102" i="201"/>
  <c r="O108" i="201"/>
  <c r="O106" i="201" s="1"/>
  <c r="N197" i="201"/>
  <c r="N219" i="201"/>
  <c r="N304" i="201"/>
  <c r="N412" i="212"/>
  <c r="N197" i="211"/>
  <c r="N219" i="211"/>
  <c r="P590" i="211"/>
  <c r="P588" i="211" s="1"/>
  <c r="N161" i="210"/>
  <c r="N168" i="210"/>
  <c r="N271" i="210"/>
  <c r="N296" i="210"/>
  <c r="N379" i="210"/>
  <c r="N377" i="210" s="1"/>
  <c r="N375" i="210" s="1"/>
  <c r="N403" i="210"/>
  <c r="N442" i="210"/>
  <c r="N528" i="210"/>
  <c r="N540" i="210"/>
  <c r="N538" i="210" s="1"/>
  <c r="N545" i="210"/>
  <c r="N543" i="210" s="1"/>
  <c r="O547" i="210"/>
  <c r="P563" i="210"/>
  <c r="N63" i="208"/>
  <c r="N61" i="208" s="1"/>
  <c r="O69" i="208"/>
  <c r="O67" i="208" s="1"/>
  <c r="P108" i="208"/>
  <c r="P106" i="208" s="1"/>
  <c r="N158" i="208"/>
  <c r="N405" i="208"/>
  <c r="N558" i="208"/>
  <c r="O630" i="208"/>
  <c r="N733" i="208"/>
  <c r="N750" i="208"/>
  <c r="N98" i="207"/>
  <c r="N87" i="207" s="1"/>
  <c r="N85" i="207" s="1"/>
  <c r="N110" i="207"/>
  <c r="N145" i="207"/>
  <c r="N154" i="207"/>
  <c r="N239" i="207"/>
  <c r="N442" i="207"/>
  <c r="N463" i="207"/>
  <c r="N524" i="207"/>
  <c r="N652" i="207"/>
  <c r="N669" i="207"/>
  <c r="N733" i="207"/>
  <c r="N772" i="207"/>
  <c r="N776" i="207"/>
  <c r="N774" i="207" s="1"/>
  <c r="N63" i="206"/>
  <c r="N61" i="206" s="1"/>
  <c r="N164" i="206"/>
  <c r="N168" i="206"/>
  <c r="N219" i="206"/>
  <c r="N445" i="206"/>
  <c r="N139" i="210"/>
  <c r="N181" i="210"/>
  <c r="N179" i="210" s="1"/>
  <c r="N239" i="210"/>
  <c r="N338" i="210"/>
  <c r="N350" i="210"/>
  <c r="N592" i="210"/>
  <c r="N622" i="210"/>
  <c r="N647" i="210"/>
  <c r="N675" i="210"/>
  <c r="N696" i="210"/>
  <c r="N156" i="208"/>
  <c r="N289" i="208"/>
  <c r="N348" i="208"/>
  <c r="N496" i="208"/>
  <c r="N597" i="208"/>
  <c r="O108" i="207"/>
  <c r="O106" i="207" s="1"/>
  <c r="N289" i="207"/>
  <c r="N292" i="207"/>
  <c r="N316" i="207"/>
  <c r="N320" i="207"/>
  <c r="N597" i="207"/>
  <c r="N607" i="207"/>
  <c r="N261" i="206"/>
  <c r="N264" i="206"/>
  <c r="N304" i="206"/>
  <c r="N166" i="208"/>
  <c r="N239" i="208"/>
  <c r="N442" i="208"/>
  <c r="N592" i="208"/>
  <c r="N605" i="208"/>
  <c r="N675" i="208"/>
  <c r="N707" i="208"/>
  <c r="N63" i="207"/>
  <c r="N61" i="207" s="1"/>
  <c r="N426" i="207"/>
  <c r="N545" i="207"/>
  <c r="N543" i="207" s="1"/>
  <c r="N644" i="207"/>
  <c r="N673" i="207"/>
  <c r="N696" i="207"/>
  <c r="N770" i="207"/>
  <c r="N102" i="206"/>
  <c r="O137" i="206"/>
  <c r="O135" i="206" s="1"/>
  <c r="N191" i="206"/>
  <c r="N405" i="206"/>
  <c r="N412" i="206"/>
  <c r="N98" i="210"/>
  <c r="N87" i="210" s="1"/>
  <c r="N85" i="210" s="1"/>
  <c r="N534" i="210"/>
  <c r="N609" i="210"/>
  <c r="N664" i="210"/>
  <c r="N102" i="208"/>
  <c r="N154" i="208"/>
  <c r="N236" i="208"/>
  <c r="N298" i="208"/>
  <c r="N327" i="208"/>
  <c r="N338" i="208"/>
  <c r="N271" i="207"/>
  <c r="N348" i="207"/>
  <c r="O563" i="207"/>
  <c r="P590" i="207"/>
  <c r="P588" i="207" s="1"/>
  <c r="N110" i="206"/>
  <c r="N217" i="206"/>
  <c r="N243" i="206"/>
  <c r="N266" i="206"/>
  <c r="N271" i="206"/>
  <c r="N296" i="206"/>
  <c r="N327" i="206"/>
  <c r="N338" i="206"/>
  <c r="N350" i="206"/>
  <c r="N463" i="206"/>
  <c r="N496" i="206"/>
  <c r="N528" i="206"/>
  <c r="P637" i="206"/>
  <c r="P635" i="206" s="1"/>
  <c r="N678" i="206"/>
  <c r="N704" i="206"/>
  <c r="N145" i="205"/>
  <c r="N201" i="205"/>
  <c r="N304" i="205"/>
  <c r="N348" i="205"/>
  <c r="N373" i="205"/>
  <c r="O637" i="205"/>
  <c r="O635" i="205" s="1"/>
  <c r="P694" i="205"/>
  <c r="P692" i="205" s="1"/>
  <c r="N776" i="205"/>
  <c r="N774" i="205" s="1"/>
  <c r="N145" i="204"/>
  <c r="N181" i="204"/>
  <c r="N179" i="204" s="1"/>
  <c r="N158" i="203"/>
  <c r="N412" i="202"/>
  <c r="N442" i="202"/>
  <c r="N449" i="202"/>
  <c r="N463" i="202"/>
  <c r="N478" i="202"/>
  <c r="N528" i="202"/>
  <c r="N567" i="202"/>
  <c r="N597" i="202"/>
  <c r="N607" i="202"/>
  <c r="P637" i="202"/>
  <c r="P635" i="202" s="1"/>
  <c r="N772" i="202"/>
  <c r="N405" i="205"/>
  <c r="N412" i="205"/>
  <c r="N524" i="205"/>
  <c r="N528" i="205"/>
  <c r="N536" i="205"/>
  <c r="N558" i="205"/>
  <c r="N601" i="205"/>
  <c r="N609" i="205"/>
  <c r="N671" i="205"/>
  <c r="N717" i="205"/>
  <c r="N168" i="204"/>
  <c r="N197" i="204"/>
  <c r="N243" i="204"/>
  <c r="N266" i="204"/>
  <c r="N268" i="204"/>
  <c r="N277" i="204"/>
  <c r="N275" i="204" s="1"/>
  <c r="N273" i="204" s="1"/>
  <c r="N348" i="204"/>
  <c r="N403" i="204"/>
  <c r="N528" i="204"/>
  <c r="O563" i="204"/>
  <c r="N605" i="204"/>
  <c r="N678" i="204"/>
  <c r="P694" i="204"/>
  <c r="P692" i="204" s="1"/>
  <c r="N704" i="204"/>
  <c r="N770" i="204"/>
  <c r="N266" i="203"/>
  <c r="N271" i="203"/>
  <c r="N451" i="203"/>
  <c r="O543" i="203"/>
  <c r="N560" i="203"/>
  <c r="O563" i="203"/>
  <c r="N567" i="203"/>
  <c r="N622" i="203"/>
  <c r="N644" i="203"/>
  <c r="N650" i="203"/>
  <c r="N696" i="203"/>
  <c r="N707" i="203"/>
  <c r="N710" i="203"/>
  <c r="N750" i="203"/>
  <c r="O768" i="203"/>
  <c r="O766" i="203" s="1"/>
  <c r="N56" i="202"/>
  <c r="N201" i="202"/>
  <c r="P547" i="206"/>
  <c r="N569" i="206"/>
  <c r="N632" i="206"/>
  <c r="N630" i="206" s="1"/>
  <c r="N707" i="206"/>
  <c r="N746" i="206"/>
  <c r="N770" i="206"/>
  <c r="P108" i="205"/>
  <c r="P106" i="205" s="1"/>
  <c r="N320" i="205"/>
  <c r="N102" i="204"/>
  <c r="N514" i="204"/>
  <c r="P563" i="204"/>
  <c r="N154" i="203"/>
  <c r="N193" i="202"/>
  <c r="N298" i="202"/>
  <c r="N308" i="202"/>
  <c r="N348" i="202"/>
  <c r="N669" i="202"/>
  <c r="N499" i="206"/>
  <c r="N545" i="206"/>
  <c r="N543" i="206" s="1"/>
  <c r="N428" i="205"/>
  <c r="N545" i="205"/>
  <c r="N543" i="205" s="1"/>
  <c r="P590" i="205"/>
  <c r="P588" i="205" s="1"/>
  <c r="P18" i="204"/>
  <c r="N201" i="204"/>
  <c r="N217" i="204"/>
  <c r="N264" i="204"/>
  <c r="N292" i="204"/>
  <c r="N296" i="204"/>
  <c r="N308" i="204"/>
  <c r="N350" i="204"/>
  <c r="N395" i="204"/>
  <c r="N428" i="204"/>
  <c r="N442" i="204"/>
  <c r="P547" i="204"/>
  <c r="N609" i="204"/>
  <c r="N644" i="204"/>
  <c r="N671" i="204"/>
  <c r="N707" i="204"/>
  <c r="N710" i="204"/>
  <c r="N739" i="204"/>
  <c r="N386" i="203"/>
  <c r="N445" i="203"/>
  <c r="N558" i="203"/>
  <c r="N569" i="203"/>
  <c r="N592" i="203"/>
  <c r="N675" i="203"/>
  <c r="N678" i="203"/>
  <c r="N776" i="203"/>
  <c r="N774" i="203" s="1"/>
  <c r="N98" i="202"/>
  <c r="N87" i="202" s="1"/>
  <c r="N85" i="202" s="1"/>
  <c r="N168" i="202"/>
  <c r="N266" i="202"/>
  <c r="N271" i="202"/>
  <c r="N350" i="202"/>
  <c r="O694" i="202"/>
  <c r="O692" i="202" s="1"/>
  <c r="N746" i="202"/>
  <c r="N569" i="200"/>
  <c r="N607" i="200"/>
  <c r="N622" i="200"/>
  <c r="N647" i="200"/>
  <c r="N704" i="200"/>
  <c r="N717" i="200"/>
  <c r="N746" i="200"/>
  <c r="N772" i="200"/>
  <c r="N145" i="201"/>
  <c r="N181" i="201"/>
  <c r="N179" i="201" s="1"/>
  <c r="N632" i="200"/>
  <c r="N630" i="200" s="1"/>
  <c r="N669" i="200"/>
  <c r="N696" i="200"/>
  <c r="N154" i="201"/>
  <c r="N158" i="201"/>
  <c r="N524" i="200"/>
  <c r="N536" i="200"/>
  <c r="O543" i="200"/>
  <c r="N560" i="200"/>
  <c r="P563" i="200"/>
  <c r="N572" i="200"/>
  <c r="O590" i="200"/>
  <c r="O588" i="200" s="1"/>
  <c r="N639" i="200"/>
  <c r="N678" i="200"/>
  <c r="O694" i="200"/>
  <c r="O692" i="200" s="1"/>
  <c r="N201" i="201"/>
  <c r="N338" i="201"/>
  <c r="N403" i="201"/>
  <c r="N528" i="201"/>
  <c r="N536" i="201"/>
  <c r="N560" i="201"/>
  <c r="N601" i="201"/>
  <c r="N607" i="201"/>
  <c r="N626" i="201"/>
  <c r="P637" i="201"/>
  <c r="P635" i="201" s="1"/>
  <c r="N647" i="201"/>
  <c r="N652" i="201"/>
  <c r="N664" i="201"/>
  <c r="N675" i="201"/>
  <c r="N707" i="201"/>
  <c r="N731" i="201"/>
  <c r="N739" i="201"/>
  <c r="N750" i="201"/>
  <c r="N776" i="201"/>
  <c r="N774" i="201" s="1"/>
  <c r="N164" i="212"/>
  <c r="N191" i="212"/>
  <c r="N239" i="212"/>
  <c r="N268" i="212"/>
  <c r="N496" i="212"/>
  <c r="P563" i="212"/>
  <c r="P590" i="212"/>
  <c r="P588" i="212" s="1"/>
  <c r="N632" i="212"/>
  <c r="N630" i="212" s="1"/>
  <c r="N669" i="212"/>
  <c r="N696" i="212"/>
  <c r="N496" i="211"/>
  <c r="N622" i="211"/>
  <c r="P637" i="211"/>
  <c r="P635" i="211" s="1"/>
  <c r="P694" i="211"/>
  <c r="P692" i="211" s="1"/>
  <c r="N264" i="210"/>
  <c r="O275" i="210"/>
  <c r="O273" i="210" s="1"/>
  <c r="N316" i="210"/>
  <c r="P547" i="210"/>
  <c r="N644" i="210"/>
  <c r="N770" i="210"/>
  <c r="N113" i="208"/>
  <c r="N161" i="208"/>
  <c r="N168" i="208"/>
  <c r="N193" i="208"/>
  <c r="N219" i="208"/>
  <c r="N261" i="208"/>
  <c r="N271" i="208"/>
  <c r="N304" i="208"/>
  <c r="N403" i="208"/>
  <c r="N451" i="208"/>
  <c r="N565" i="208"/>
  <c r="N569" i="208"/>
  <c r="P581" i="208"/>
  <c r="P579" i="208" s="1"/>
  <c r="N607" i="208"/>
  <c r="P637" i="208"/>
  <c r="P635" i="208" s="1"/>
  <c r="N664" i="208"/>
  <c r="N327" i="207"/>
  <c r="N386" i="207"/>
  <c r="N449" i="207"/>
  <c r="N193" i="201"/>
  <c r="N217" i="201"/>
  <c r="N236" i="201"/>
  <c r="N243" i="201"/>
  <c r="N253" i="201"/>
  <c r="N268" i="201"/>
  <c r="N499" i="201"/>
  <c r="N405" i="212"/>
  <c r="N445" i="212"/>
  <c r="N459" i="212"/>
  <c r="N487" i="212"/>
  <c r="N524" i="212"/>
  <c r="N534" i="212"/>
  <c r="N605" i="212"/>
  <c r="N639" i="212"/>
  <c r="N678" i="212"/>
  <c r="N166" i="211"/>
  <c r="N193" i="211"/>
  <c r="N217" i="211"/>
  <c r="N243" i="211"/>
  <c r="N253" i="211"/>
  <c r="N268" i="211"/>
  <c r="N410" i="211"/>
  <c r="N569" i="211"/>
  <c r="N639" i="211"/>
  <c r="N652" i="211"/>
  <c r="N671" i="211"/>
  <c r="N690" i="211"/>
  <c r="N688" i="211" s="1"/>
  <c r="N686" i="211" s="1"/>
  <c r="N710" i="211"/>
  <c r="N725" i="211"/>
  <c r="N776" i="211"/>
  <c r="N774" i="211" s="1"/>
  <c r="P108" i="210"/>
  <c r="P106" i="210" s="1"/>
  <c r="P137" i="210"/>
  <c r="P135" i="210" s="1"/>
  <c r="N158" i="210"/>
  <c r="N191" i="210"/>
  <c r="N193" i="210"/>
  <c r="N426" i="210"/>
  <c r="N449" i="210"/>
  <c r="N463" i="210"/>
  <c r="N690" i="210"/>
  <c r="N688" i="210" s="1"/>
  <c r="N686" i="210" s="1"/>
  <c r="N704" i="210"/>
  <c r="O424" i="208"/>
  <c r="O422" i="208" s="1"/>
  <c r="N499" i="208"/>
  <c r="N156" i="207"/>
  <c r="N168" i="207"/>
  <c r="N193" i="207"/>
  <c r="N219" i="207"/>
  <c r="N266" i="207"/>
  <c r="N268" i="207"/>
  <c r="N350" i="207"/>
  <c r="N487" i="207"/>
  <c r="N540" i="207"/>
  <c r="N538" i="207" s="1"/>
  <c r="N496" i="201"/>
  <c r="N514" i="201"/>
  <c r="P563" i="201"/>
  <c r="P590" i="201"/>
  <c r="P588" i="201" s="1"/>
  <c r="N671" i="201"/>
  <c r="N98" i="212"/>
  <c r="N87" i="212" s="1"/>
  <c r="N85" i="212" s="1"/>
  <c r="N113" i="212"/>
  <c r="N181" i="212"/>
  <c r="N179" i="212" s="1"/>
  <c r="N158" i="212"/>
  <c r="N219" i="212"/>
  <c r="N264" i="212"/>
  <c r="N298" i="212"/>
  <c r="N350" i="212"/>
  <c r="O694" i="212"/>
  <c r="O692" i="212" s="1"/>
  <c r="N161" i="211"/>
  <c r="N298" i="210"/>
  <c r="N327" i="210"/>
  <c r="N605" i="210"/>
  <c r="P637" i="210"/>
  <c r="P635" i="210" s="1"/>
  <c r="N652" i="210"/>
  <c r="N673" i="210"/>
  <c r="N707" i="210"/>
  <c r="N717" i="210"/>
  <c r="N731" i="210"/>
  <c r="P768" i="210"/>
  <c r="P766" i="210" s="1"/>
  <c r="N139" i="208"/>
  <c r="N191" i="208"/>
  <c r="N201" i="208"/>
  <c r="N292" i="208"/>
  <c r="N296" i="208"/>
  <c r="N308" i="208"/>
  <c r="O590" i="208"/>
  <c r="O588" i="208" s="1"/>
  <c r="N739" i="208"/>
  <c r="N277" i="207"/>
  <c r="N275" i="207" s="1"/>
  <c r="N273" i="207" s="1"/>
  <c r="N308" i="207"/>
  <c r="N379" i="207"/>
  <c r="N377" i="207" s="1"/>
  <c r="N375" i="207" s="1"/>
  <c r="N403" i="207"/>
  <c r="N428" i="207"/>
  <c r="N445" i="207"/>
  <c r="N478" i="207"/>
  <c r="N499" i="207"/>
  <c r="N567" i="207"/>
  <c r="N581" i="207"/>
  <c r="N579" i="207" s="1"/>
  <c r="N264" i="201"/>
  <c r="N292" i="201"/>
  <c r="N320" i="201"/>
  <c r="N327" i="201"/>
  <c r="N348" i="201"/>
  <c r="N428" i="201"/>
  <c r="N442" i="201"/>
  <c r="N449" i="201"/>
  <c r="N463" i="201"/>
  <c r="N690" i="201"/>
  <c r="N688" i="201" s="1"/>
  <c r="N686" i="201" s="1"/>
  <c r="N154" i="212"/>
  <c r="N296" i="212"/>
  <c r="N451" i="212"/>
  <c r="N499" i="212"/>
  <c r="N560" i="212"/>
  <c r="N569" i="212"/>
  <c r="O590" i="212"/>
  <c r="O588" i="212" s="1"/>
  <c r="N609" i="212"/>
  <c r="N622" i="212"/>
  <c r="N647" i="212"/>
  <c r="N704" i="212"/>
  <c r="N717" i="212"/>
  <c r="N746" i="212"/>
  <c r="N772" i="212"/>
  <c r="N156" i="211"/>
  <c r="N264" i="211"/>
  <c r="N292" i="211"/>
  <c r="N327" i="211"/>
  <c r="N348" i="211"/>
  <c r="N499" i="211"/>
  <c r="N545" i="211"/>
  <c r="N543" i="211" s="1"/>
  <c r="N597" i="211"/>
  <c r="N664" i="211"/>
  <c r="N675" i="211"/>
  <c r="N717" i="211"/>
  <c r="N733" i="211"/>
  <c r="N770" i="211"/>
  <c r="N56" i="210"/>
  <c r="N63" i="210"/>
  <c r="N61" i="210" s="1"/>
  <c r="O120" i="210"/>
  <c r="O118" i="210" s="1"/>
  <c r="N156" i="210"/>
  <c r="N164" i="210"/>
  <c r="N166" i="210"/>
  <c r="N197" i="210"/>
  <c r="N201" i="210"/>
  <c r="N236" i="210"/>
  <c r="N410" i="210"/>
  <c r="N428" i="210"/>
  <c r="N469" i="210"/>
  <c r="N560" i="210"/>
  <c r="N581" i="210"/>
  <c r="N579" i="210" s="1"/>
  <c r="N650" i="210"/>
  <c r="N671" i="210"/>
  <c r="N386" i="208"/>
  <c r="N528" i="208"/>
  <c r="O694" i="208"/>
  <c r="O692" i="208" s="1"/>
  <c r="N776" i="208"/>
  <c r="N774" i="208" s="1"/>
  <c r="N71" i="207"/>
  <c r="N69" i="207" s="1"/>
  <c r="N67" i="207" s="1"/>
  <c r="N496" i="207"/>
  <c r="N601" i="207"/>
  <c r="N622" i="207"/>
  <c r="N647" i="207"/>
  <c r="N671" i="207"/>
  <c r="N746" i="207"/>
  <c r="O776" i="207"/>
  <c r="O774" i="207" s="1"/>
  <c r="P137" i="206"/>
  <c r="P135" i="206" s="1"/>
  <c r="N181" i="206"/>
  <c r="N179" i="206" s="1"/>
  <c r="N166" i="206"/>
  <c r="N193" i="206"/>
  <c r="N316" i="206"/>
  <c r="N386" i="206"/>
  <c r="N428" i="206"/>
  <c r="N449" i="206"/>
  <c r="N565" i="206"/>
  <c r="N296" i="205"/>
  <c r="O543" i="205"/>
  <c r="N560" i="205"/>
  <c r="N597" i="205"/>
  <c r="N607" i="205"/>
  <c r="N639" i="205"/>
  <c r="O660" i="205"/>
  <c r="N673" i="205"/>
  <c r="O688" i="205"/>
  <c r="O686" i="205" s="1"/>
  <c r="N733" i="205"/>
  <c r="O69" i="204"/>
  <c r="O67" i="204" s="1"/>
  <c r="N98" i="204"/>
  <c r="N87" i="204" s="1"/>
  <c r="N85" i="204" s="1"/>
  <c r="N113" i="204"/>
  <c r="N154" i="204"/>
  <c r="N188" i="204"/>
  <c r="N426" i="204"/>
  <c r="N445" i="204"/>
  <c r="N545" i="204"/>
  <c r="N543" i="204" s="1"/>
  <c r="N558" i="204"/>
  <c r="O637" i="204"/>
  <c r="O635" i="204" s="1"/>
  <c r="N652" i="204"/>
  <c r="N776" i="204"/>
  <c r="N774" i="204" s="1"/>
  <c r="N104" i="203"/>
  <c r="N113" i="203"/>
  <c r="N164" i="203"/>
  <c r="N191" i="203"/>
  <c r="N236" i="203"/>
  <c r="N316" i="203"/>
  <c r="N426" i="203"/>
  <c r="N487" i="203"/>
  <c r="N524" i="203"/>
  <c r="N609" i="203"/>
  <c r="N158" i="202"/>
  <c r="N219" i="202"/>
  <c r="N304" i="202"/>
  <c r="O590" i="202"/>
  <c r="O588" i="202" s="1"/>
  <c r="P660" i="202"/>
  <c r="N750" i="202"/>
  <c r="N776" i="202"/>
  <c r="N774" i="202" s="1"/>
  <c r="N615" i="207"/>
  <c r="N613" i="207" s="1"/>
  <c r="O492" i="206"/>
  <c r="N536" i="206"/>
  <c r="N560" i="206"/>
  <c r="N572" i="206"/>
  <c r="N597" i="206"/>
  <c r="N607" i="206"/>
  <c r="N639" i="206"/>
  <c r="N671" i="206"/>
  <c r="P688" i="206"/>
  <c r="P686" i="206" s="1"/>
  <c r="N717" i="206"/>
  <c r="N731" i="206"/>
  <c r="O768" i="206"/>
  <c r="O766" i="206" s="1"/>
  <c r="N139" i="205"/>
  <c r="O179" i="205"/>
  <c r="N161" i="205"/>
  <c r="P637" i="205"/>
  <c r="P635" i="205" s="1"/>
  <c r="N110" i="204"/>
  <c r="N261" i="204"/>
  <c r="N271" i="204"/>
  <c r="N338" i="204"/>
  <c r="N428" i="203"/>
  <c r="N601" i="203"/>
  <c r="N410" i="202"/>
  <c r="N652" i="202"/>
  <c r="O637" i="207"/>
  <c r="O635" i="207" s="1"/>
  <c r="N675" i="207"/>
  <c r="N704" i="207"/>
  <c r="N731" i="207"/>
  <c r="N750" i="207"/>
  <c r="O120" i="206"/>
  <c r="O118" i="206" s="1"/>
  <c r="N253" i="206"/>
  <c r="N289" i="206"/>
  <c r="N320" i="206"/>
  <c r="P18" i="205"/>
  <c r="N63" i="205"/>
  <c r="N61" i="205" s="1"/>
  <c r="N104" i="205"/>
  <c r="P137" i="205"/>
  <c r="P135" i="205" s="1"/>
  <c r="N158" i="205"/>
  <c r="N239" i="205"/>
  <c r="N266" i="205"/>
  <c r="N426" i="205"/>
  <c r="N445" i="205"/>
  <c r="N581" i="205"/>
  <c r="N579" i="205" s="1"/>
  <c r="N622" i="205"/>
  <c r="N652" i="205"/>
  <c r="N669" i="205"/>
  <c r="N696" i="205"/>
  <c r="N707" i="205"/>
  <c r="N56" i="204"/>
  <c r="N304" i="204"/>
  <c r="O384" i="204"/>
  <c r="N412" i="204"/>
  <c r="N487" i="204"/>
  <c r="N540" i="204"/>
  <c r="N538" i="204" s="1"/>
  <c r="N597" i="204"/>
  <c r="N673" i="204"/>
  <c r="N690" i="204"/>
  <c r="N688" i="204" s="1"/>
  <c r="N686" i="204" s="1"/>
  <c r="P768" i="204"/>
  <c r="P766" i="204" s="1"/>
  <c r="P108" i="203"/>
  <c r="P106" i="203" s="1"/>
  <c r="N217" i="203"/>
  <c r="N253" i="203"/>
  <c r="N296" i="203"/>
  <c r="N338" i="203"/>
  <c r="N350" i="203"/>
  <c r="P563" i="203"/>
  <c r="N605" i="203"/>
  <c r="N626" i="203"/>
  <c r="O637" i="203"/>
  <c r="O635" i="203" s="1"/>
  <c r="N647" i="203"/>
  <c r="N673" i="203"/>
  <c r="N690" i="203"/>
  <c r="N688" i="203" s="1"/>
  <c r="N686" i="203" s="1"/>
  <c r="O694" i="203"/>
  <c r="O692" i="203" s="1"/>
  <c r="N717" i="203"/>
  <c r="N770" i="203"/>
  <c r="O776" i="203"/>
  <c r="O774" i="203" s="1"/>
  <c r="N113" i="202"/>
  <c r="N164" i="202"/>
  <c r="N191" i="202"/>
  <c r="N239" i="202"/>
  <c r="N268" i="202"/>
  <c r="N296" i="202"/>
  <c r="N373" i="202"/>
  <c r="N405" i="202"/>
  <c r="N445" i="202"/>
  <c r="N524" i="202"/>
  <c r="N650" i="202"/>
  <c r="N675" i="202"/>
  <c r="P694" i="207"/>
  <c r="P692" i="207" s="1"/>
  <c r="N540" i="206"/>
  <c r="N538" i="206" s="1"/>
  <c r="N581" i="206"/>
  <c r="N579" i="206" s="1"/>
  <c r="N622" i="206"/>
  <c r="N652" i="206"/>
  <c r="N675" i="206"/>
  <c r="P694" i="206"/>
  <c r="P692" i="206" s="1"/>
  <c r="N776" i="206"/>
  <c r="N774" i="206" s="1"/>
  <c r="O69" i="205"/>
  <c r="O67" i="205" s="1"/>
  <c r="N98" i="205"/>
  <c r="N87" i="205" s="1"/>
  <c r="N85" i="205" s="1"/>
  <c r="N113" i="205"/>
  <c r="N154" i="205"/>
  <c r="N308" i="205"/>
  <c r="N316" i="205"/>
  <c r="N373" i="204"/>
  <c r="N615" i="204"/>
  <c r="N613" i="204" s="1"/>
  <c r="P637" i="204"/>
  <c r="P635" i="204" s="1"/>
  <c r="N139" i="203"/>
  <c r="N277" i="203"/>
  <c r="N275" i="203" s="1"/>
  <c r="N273" i="203" s="1"/>
  <c r="O377" i="203"/>
  <c r="O375" i="203" s="1"/>
  <c r="N459" i="202"/>
  <c r="N487" i="202"/>
  <c r="N569" i="202"/>
  <c r="N664" i="202"/>
  <c r="N536" i="202"/>
  <c r="N545" i="202"/>
  <c r="N543" i="202" s="1"/>
  <c r="P563" i="202"/>
  <c r="N717" i="202"/>
  <c r="N770" i="202"/>
  <c r="P547" i="202"/>
  <c r="O563" i="202"/>
  <c r="N605" i="202"/>
  <c r="N626" i="202"/>
  <c r="N644" i="202"/>
  <c r="N647" i="202"/>
  <c r="N678" i="202"/>
  <c r="N690" i="202"/>
  <c r="N688" i="202" s="1"/>
  <c r="N686" i="202" s="1"/>
  <c r="N725" i="202"/>
  <c r="N197" i="212"/>
  <c r="N469" i="212"/>
  <c r="N478" i="211"/>
  <c r="N236" i="211"/>
  <c r="N20" i="211"/>
  <c r="P18" i="210"/>
  <c r="N261" i="210"/>
  <c r="N514" i="210"/>
  <c r="N320" i="208"/>
  <c r="N243" i="208"/>
  <c r="N197" i="208"/>
  <c r="N181" i="208"/>
  <c r="P179" i="208"/>
  <c r="P175" i="208" s="1"/>
  <c r="P173" i="208" s="1"/>
  <c r="N725" i="208"/>
  <c r="N469" i="208"/>
  <c r="O18" i="207"/>
  <c r="O16" i="207" s="1"/>
  <c r="N56" i="207"/>
  <c r="N201" i="207"/>
  <c r="N197" i="207"/>
  <c r="N236" i="207"/>
  <c r="N528" i="207"/>
  <c r="N469" i="207"/>
  <c r="N514" i="207"/>
  <c r="N188" i="207"/>
  <c r="N750" i="206"/>
  <c r="N664" i="206"/>
  <c r="N514" i="206"/>
  <c r="N478" i="206"/>
  <c r="N469" i="206"/>
  <c r="N236" i="206"/>
  <c r="P18" i="206"/>
  <c r="N739" i="200"/>
  <c r="N739" i="202"/>
  <c r="N739" i="212"/>
  <c r="N739" i="205"/>
  <c r="P547" i="205"/>
  <c r="N487" i="205"/>
  <c r="N469" i="205"/>
  <c r="N463" i="205"/>
  <c r="N219" i="205"/>
  <c r="N197" i="205"/>
  <c r="N56" i="205"/>
  <c r="N469" i="204"/>
  <c r="P637" i="203"/>
  <c r="N219" i="203"/>
  <c r="N478" i="203"/>
  <c r="N469" i="203"/>
  <c r="P18" i="203"/>
  <c r="N320" i="203"/>
  <c r="N463" i="203"/>
  <c r="N514" i="202"/>
  <c r="P375" i="202"/>
  <c r="N379" i="202"/>
  <c r="N377" i="202" s="1"/>
  <c r="O377" i="202"/>
  <c r="N197" i="202"/>
  <c r="N725" i="200"/>
  <c r="N313" i="201"/>
  <c r="O424" i="201"/>
  <c r="O422" i="201" s="1"/>
  <c r="N313" i="212"/>
  <c r="O424" i="212"/>
  <c r="O422" i="212" s="1"/>
  <c r="O313" i="211"/>
  <c r="P424" i="211"/>
  <c r="O69" i="201"/>
  <c r="O67" i="201" s="1"/>
  <c r="O179" i="201"/>
  <c r="P630" i="201"/>
  <c r="N639" i="201"/>
  <c r="P694" i="201"/>
  <c r="P692" i="201" s="1"/>
  <c r="N717" i="201"/>
  <c r="P776" i="201"/>
  <c r="P774" i="201" s="1"/>
  <c r="O120" i="212"/>
  <c r="O118" i="212" s="1"/>
  <c r="O137" i="212"/>
  <c r="O135" i="212" s="1"/>
  <c r="O275" i="212"/>
  <c r="O273" i="212" s="1"/>
  <c r="P424" i="212"/>
  <c r="P422" i="212" s="1"/>
  <c r="P543" i="212"/>
  <c r="O547" i="212"/>
  <c r="O637" i="212"/>
  <c r="O635" i="212" s="1"/>
  <c r="N664" i="212"/>
  <c r="P688" i="212"/>
  <c r="P686" i="212" s="1"/>
  <c r="P768" i="212"/>
  <c r="P766" i="212" s="1"/>
  <c r="O69" i="211"/>
  <c r="O67" i="211" s="1"/>
  <c r="O179" i="211"/>
  <c r="N379" i="211"/>
  <c r="N377" i="211" s="1"/>
  <c r="N375" i="211" s="1"/>
  <c r="O384" i="211"/>
  <c r="N451" i="211"/>
  <c r="N487" i="211"/>
  <c r="N379" i="201"/>
  <c r="N377" i="201" s="1"/>
  <c r="N375" i="201" s="1"/>
  <c r="N540" i="201"/>
  <c r="N538" i="201" s="1"/>
  <c r="N581" i="201"/>
  <c r="N579" i="201" s="1"/>
  <c r="N592" i="201"/>
  <c r="N20" i="212"/>
  <c r="N110" i="212"/>
  <c r="N188" i="212"/>
  <c r="N338" i="212"/>
  <c r="O384" i="212"/>
  <c r="N395" i="212"/>
  <c r="N565" i="212"/>
  <c r="P637" i="212"/>
  <c r="P635" i="212" s="1"/>
  <c r="O120" i="201"/>
  <c r="O118" i="201" s="1"/>
  <c r="O137" i="201"/>
  <c r="O135" i="201" s="1"/>
  <c r="O275" i="201"/>
  <c r="O273" i="201" s="1"/>
  <c r="P424" i="201"/>
  <c r="P422" i="201" s="1"/>
  <c r="O547" i="201"/>
  <c r="O69" i="212"/>
  <c r="O67" i="212" s="1"/>
  <c r="O179" i="212"/>
  <c r="O120" i="211"/>
  <c r="O118" i="211" s="1"/>
  <c r="O137" i="211"/>
  <c r="O135" i="211" s="1"/>
  <c r="O275" i="211"/>
  <c r="O273" i="211" s="1"/>
  <c r="N442" i="211"/>
  <c r="N469" i="211"/>
  <c r="N536" i="208"/>
  <c r="N545" i="208"/>
  <c r="N543" i="208" s="1"/>
  <c r="P543" i="208"/>
  <c r="N639" i="208"/>
  <c r="O637" i="208"/>
  <c r="O635" i="208" s="1"/>
  <c r="P694" i="208"/>
  <c r="P692" i="208" s="1"/>
  <c r="N704" i="208"/>
  <c r="O543" i="211"/>
  <c r="N581" i="211"/>
  <c r="N579" i="211" s="1"/>
  <c r="N592" i="211"/>
  <c r="O688" i="211"/>
  <c r="O686" i="211" s="1"/>
  <c r="O768" i="211"/>
  <c r="O766" i="211" s="1"/>
  <c r="N20" i="210"/>
  <c r="N110" i="210"/>
  <c r="N188" i="210"/>
  <c r="O384" i="210"/>
  <c r="N395" i="210"/>
  <c r="O563" i="210"/>
  <c r="N565" i="210"/>
  <c r="O630" i="210"/>
  <c r="O694" i="210"/>
  <c r="O692" i="210" s="1"/>
  <c r="O776" i="210"/>
  <c r="O774" i="210" s="1"/>
  <c r="N379" i="208"/>
  <c r="N377" i="208" s="1"/>
  <c r="N375" i="208" s="1"/>
  <c r="N770" i="208"/>
  <c r="P768" i="208"/>
  <c r="P766" i="208" s="1"/>
  <c r="N102" i="207"/>
  <c r="N120" i="207"/>
  <c r="N118" i="207" s="1"/>
  <c r="O120" i="207"/>
  <c r="O118" i="207" s="1"/>
  <c r="O492" i="211"/>
  <c r="O547" i="211"/>
  <c r="O69" i="210"/>
  <c r="O67" i="210" s="1"/>
  <c r="O179" i="210"/>
  <c r="O120" i="208"/>
  <c r="O118" i="208" s="1"/>
  <c r="O137" i="208"/>
  <c r="O135" i="208" s="1"/>
  <c r="O275" i="208"/>
  <c r="O273" i="208" s="1"/>
  <c r="N560" i="208"/>
  <c r="O547" i="208"/>
  <c r="P563" i="208"/>
  <c r="N572" i="208"/>
  <c r="N644" i="208"/>
  <c r="N690" i="208"/>
  <c r="N688" i="208" s="1"/>
  <c r="N686" i="208" s="1"/>
  <c r="P688" i="208"/>
  <c r="P686" i="208" s="1"/>
  <c r="N717" i="208"/>
  <c r="N313" i="207"/>
  <c r="O424" i="207"/>
  <c r="O422" i="207" s="1"/>
  <c r="O563" i="211"/>
  <c r="O694" i="211"/>
  <c r="O692" i="211" s="1"/>
  <c r="O377" i="210"/>
  <c r="O375" i="210" s="1"/>
  <c r="O424" i="210"/>
  <c r="O422" i="210" s="1"/>
  <c r="O581" i="210"/>
  <c r="O579" i="210" s="1"/>
  <c r="O590" i="210"/>
  <c r="O588" i="210" s="1"/>
  <c r="O18" i="208"/>
  <c r="O108" i="208"/>
  <c r="O106" i="208" s="1"/>
  <c r="O384" i="208"/>
  <c r="N514" i="208"/>
  <c r="N622" i="208"/>
  <c r="N746" i="208"/>
  <c r="N139" i="207"/>
  <c r="O137" i="207"/>
  <c r="O135" i="207" s="1"/>
  <c r="P424" i="208"/>
  <c r="P422" i="208" s="1"/>
  <c r="O69" i="207"/>
  <c r="O67" i="207" s="1"/>
  <c r="O179" i="207"/>
  <c r="P384" i="207"/>
  <c r="N572" i="207"/>
  <c r="P637" i="207"/>
  <c r="P635" i="207" s="1"/>
  <c r="O563" i="208"/>
  <c r="N166" i="207"/>
  <c r="O377" i="207"/>
  <c r="O375" i="207" s="1"/>
  <c r="O581" i="207"/>
  <c r="O579" i="207" s="1"/>
  <c r="O590" i="207"/>
  <c r="O588" i="207" s="1"/>
  <c r="N639" i="207"/>
  <c r="N678" i="207"/>
  <c r="O688" i="207"/>
  <c r="O686" i="207" s="1"/>
  <c r="O694" i="207"/>
  <c r="O692" i="207" s="1"/>
  <c r="P768" i="207"/>
  <c r="P766" i="207" s="1"/>
  <c r="N145" i="206"/>
  <c r="N313" i="205"/>
  <c r="O275" i="207"/>
  <c r="O273" i="207" s="1"/>
  <c r="P424" i="207"/>
  <c r="P422" i="207" s="1"/>
  <c r="O547" i="207"/>
  <c r="N664" i="207"/>
  <c r="N725" i="207"/>
  <c r="O768" i="207"/>
  <c r="O766" i="207" s="1"/>
  <c r="N71" i="206"/>
  <c r="N69" i="206" s="1"/>
  <c r="N67" i="206" s="1"/>
  <c r="N156" i="206"/>
  <c r="N158" i="206"/>
  <c r="O563" i="206"/>
  <c r="O630" i="206"/>
  <c r="O694" i="206"/>
  <c r="O692" i="206" s="1"/>
  <c r="O776" i="206"/>
  <c r="O774" i="206" s="1"/>
  <c r="N379" i="205"/>
  <c r="N377" i="205" s="1"/>
  <c r="N375" i="205" s="1"/>
  <c r="O69" i="206"/>
  <c r="O67" i="206" s="1"/>
  <c r="O179" i="206"/>
  <c r="O120" i="205"/>
  <c r="O118" i="205" s="1"/>
  <c r="O137" i="205"/>
  <c r="O135" i="205" s="1"/>
  <c r="N188" i="205"/>
  <c r="N236" i="205"/>
  <c r="N264" i="205"/>
  <c r="N327" i="205"/>
  <c r="N338" i="205"/>
  <c r="N514" i="205"/>
  <c r="N540" i="205"/>
  <c r="N538" i="205" s="1"/>
  <c r="O377" i="206"/>
  <c r="O375" i="206" s="1"/>
  <c r="O424" i="206"/>
  <c r="O422" i="206" s="1"/>
  <c r="O581" i="206"/>
  <c r="O579" i="206" s="1"/>
  <c r="O590" i="206"/>
  <c r="O588" i="206" s="1"/>
  <c r="O18" i="205"/>
  <c r="O16" i="205" s="1"/>
  <c r="O108" i="205"/>
  <c r="O106" i="205" s="1"/>
  <c r="N217" i="205"/>
  <c r="O334" i="205"/>
  <c r="N350" i="205"/>
  <c r="N386" i="205"/>
  <c r="O547" i="204"/>
  <c r="N664" i="204"/>
  <c r="O660" i="204"/>
  <c r="N145" i="203"/>
  <c r="O137" i="203"/>
  <c r="O135" i="203" s="1"/>
  <c r="O116" i="203" s="1"/>
  <c r="N534" i="203"/>
  <c r="O563" i="205"/>
  <c r="O630" i="205"/>
  <c r="O694" i="205"/>
  <c r="O692" i="205" s="1"/>
  <c r="O776" i="205"/>
  <c r="O774" i="205" s="1"/>
  <c r="O313" i="204"/>
  <c r="O287" i="204" s="1"/>
  <c r="P424" i="204"/>
  <c r="P422" i="204" s="1"/>
  <c r="P660" i="204"/>
  <c r="N725" i="204"/>
  <c r="N71" i="203"/>
  <c r="N69" i="203" s="1"/>
  <c r="N67" i="203" s="1"/>
  <c r="O69" i="203"/>
  <c r="O67" i="203" s="1"/>
  <c r="N156" i="203"/>
  <c r="N499" i="203"/>
  <c r="O120" i="204"/>
  <c r="O118" i="204" s="1"/>
  <c r="O137" i="204"/>
  <c r="O135" i="204" s="1"/>
  <c r="O275" i="204"/>
  <c r="O273" i="204" s="1"/>
  <c r="N459" i="204"/>
  <c r="N581" i="204"/>
  <c r="N579" i="204" s="1"/>
  <c r="P590" i="204"/>
  <c r="P588" i="204" s="1"/>
  <c r="N650" i="204"/>
  <c r="N669" i="204"/>
  <c r="N733" i="204"/>
  <c r="N56" i="203"/>
  <c r="N110" i="203"/>
  <c r="N188" i="203"/>
  <c r="N373" i="203"/>
  <c r="N405" i="203"/>
  <c r="N459" i="203"/>
  <c r="O581" i="205"/>
  <c r="O579" i="205" s="1"/>
  <c r="O590" i="205"/>
  <c r="O588" i="205" s="1"/>
  <c r="O18" i="204"/>
  <c r="O16" i="204" s="1"/>
  <c r="O108" i="204"/>
  <c r="O106" i="204" s="1"/>
  <c r="P377" i="204"/>
  <c r="P375" i="204" s="1"/>
  <c r="N379" i="204"/>
  <c r="N377" i="204" s="1"/>
  <c r="N375" i="204" s="1"/>
  <c r="N534" i="204"/>
  <c r="N567" i="204"/>
  <c r="N601" i="204"/>
  <c r="N626" i="204"/>
  <c r="N632" i="204"/>
  <c r="N630" i="204" s="1"/>
  <c r="N675" i="204"/>
  <c r="N696" i="204"/>
  <c r="N731" i="204"/>
  <c r="N20" i="203"/>
  <c r="N63" i="203"/>
  <c r="N61" i="203" s="1"/>
  <c r="N181" i="203"/>
  <c r="N179" i="203" s="1"/>
  <c r="O179" i="203"/>
  <c r="N304" i="203"/>
  <c r="N395" i="203"/>
  <c r="N412" i="203"/>
  <c r="N71" i="202"/>
  <c r="N69" i="202" s="1"/>
  <c r="N67" i="202" s="1"/>
  <c r="O69" i="202"/>
  <c r="O67" i="202" s="1"/>
  <c r="N145" i="202"/>
  <c r="O137" i="202"/>
  <c r="O135" i="202" s="1"/>
  <c r="N156" i="202"/>
  <c r="N386" i="202"/>
  <c r="O384" i="202"/>
  <c r="N664" i="203"/>
  <c r="P694" i="203"/>
  <c r="P692" i="203" s="1"/>
  <c r="N725" i="203"/>
  <c r="N161" i="202"/>
  <c r="O581" i="204"/>
  <c r="O579" i="204" s="1"/>
  <c r="O590" i="204"/>
  <c r="O588" i="204" s="1"/>
  <c r="O18" i="203"/>
  <c r="O108" i="203"/>
  <c r="O106" i="203" s="1"/>
  <c r="O384" i="203"/>
  <c r="N540" i="203"/>
  <c r="N538" i="203" s="1"/>
  <c r="O547" i="203"/>
  <c r="N581" i="203"/>
  <c r="N579" i="203" s="1"/>
  <c r="P590" i="203"/>
  <c r="P588" i="203" s="1"/>
  <c r="N671" i="203"/>
  <c r="N733" i="203"/>
  <c r="N20" i="202"/>
  <c r="N63" i="202"/>
  <c r="N61" i="202" s="1"/>
  <c r="P108" i="202"/>
  <c r="P106" i="202" s="1"/>
  <c r="O313" i="203"/>
  <c r="P424" i="203"/>
  <c r="P422" i="203" s="1"/>
  <c r="N632" i="203"/>
  <c r="N630" i="203" s="1"/>
  <c r="P630" i="203"/>
  <c r="N652" i="203"/>
  <c r="N669" i="203"/>
  <c r="N731" i="203"/>
  <c r="N104" i="202"/>
  <c r="N572" i="203"/>
  <c r="O120" i="202"/>
  <c r="O118" i="202" s="1"/>
  <c r="N139" i="202"/>
  <c r="N154" i="202"/>
  <c r="N188" i="202"/>
  <c r="N217" i="202"/>
  <c r="N316" i="202"/>
  <c r="P384" i="202"/>
  <c r="O581" i="203"/>
  <c r="O579" i="203" s="1"/>
  <c r="O590" i="203"/>
  <c r="O588" i="203" s="1"/>
  <c r="O18" i="202"/>
  <c r="O108" i="202"/>
  <c r="O106" i="202" s="1"/>
  <c r="N181" i="202"/>
  <c r="N179" i="202" s="1"/>
  <c r="O179" i="202"/>
  <c r="N338" i="202"/>
  <c r="N395" i="202"/>
  <c r="N261" i="202"/>
  <c r="N313" i="202"/>
  <c r="O424" i="202"/>
  <c r="O422" i="202" s="1"/>
  <c r="O275" i="202"/>
  <c r="P424" i="202"/>
  <c r="P422" i="202" s="1"/>
  <c r="P543" i="202"/>
  <c r="O547" i="202"/>
  <c r="O637" i="202"/>
  <c r="O635" i="202" s="1"/>
  <c r="N704" i="202"/>
  <c r="O547" i="200"/>
  <c r="O637" i="200"/>
  <c r="O635" i="200" s="1"/>
  <c r="N664" i="200"/>
  <c r="P688" i="200"/>
  <c r="P686" i="200" s="1"/>
  <c r="P768" i="200"/>
  <c r="P766" i="200" s="1"/>
  <c r="O563" i="200"/>
  <c r="P637" i="200"/>
  <c r="P635" i="200" s="1"/>
  <c r="N662" i="206" l="1"/>
  <c r="O14" i="211"/>
  <c r="P618" i="211"/>
  <c r="P586" i="211" s="1"/>
  <c r="N662" i="208"/>
  <c r="P618" i="203"/>
  <c r="N662" i="201"/>
  <c r="N660" i="201" s="1"/>
  <c r="P618" i="201"/>
  <c r="P586" i="201" s="1"/>
  <c r="N662" i="205"/>
  <c r="N662" i="211"/>
  <c r="N660" i="211" s="1"/>
  <c r="N662" i="200"/>
  <c r="N660" i="200" s="1"/>
  <c r="N662" i="207"/>
  <c r="N660" i="207" s="1"/>
  <c r="N662" i="210"/>
  <c r="N660" i="210" s="1"/>
  <c r="N662" i="202"/>
  <c r="N662" i="203"/>
  <c r="N660" i="203" s="1"/>
  <c r="N662" i="204"/>
  <c r="N662" i="212"/>
  <c r="N660" i="212" s="1"/>
  <c r="P91" i="205"/>
  <c r="P173" i="201"/>
  <c r="N424" i="205"/>
  <c r="O14" i="204"/>
  <c r="O14" i="205"/>
  <c r="P420" i="201"/>
  <c r="O14" i="207"/>
  <c r="O14" i="206"/>
  <c r="P420" i="207"/>
  <c r="O287" i="211"/>
  <c r="O285" i="211" s="1"/>
  <c r="P422" i="211"/>
  <c r="P285" i="211"/>
  <c r="O332" i="211"/>
  <c r="O420" i="206"/>
  <c r="N177" i="204"/>
  <c r="N175" i="204" s="1"/>
  <c r="N173" i="204" s="1"/>
  <c r="O175" i="204"/>
  <c r="O173" i="204" s="1"/>
  <c r="N177" i="208"/>
  <c r="N175" i="208" s="1"/>
  <c r="P420" i="206"/>
  <c r="P420" i="208"/>
  <c r="O420" i="210"/>
  <c r="O420" i="207"/>
  <c r="O420" i="208"/>
  <c r="P420" i="212"/>
  <c r="O420" i="212"/>
  <c r="P420" i="210"/>
  <c r="O420" i="201"/>
  <c r="N660" i="202"/>
  <c r="N660" i="206"/>
  <c r="N660" i="205"/>
  <c r="N494" i="212"/>
  <c r="N492" i="212" s="1"/>
  <c r="N490" i="212" s="1"/>
  <c r="N660" i="208"/>
  <c r="N660" i="204"/>
  <c r="N532" i="211"/>
  <c r="N393" i="212"/>
  <c r="N391" i="212" s="1"/>
  <c r="N532" i="210"/>
  <c r="N393" i="205"/>
  <c r="N391" i="205" s="1"/>
  <c r="N715" i="202"/>
  <c r="N713" i="202" s="1"/>
  <c r="P455" i="204"/>
  <c r="P420" i="204" s="1"/>
  <c r="O455" i="204"/>
  <c r="O285" i="202"/>
  <c r="O273" i="202"/>
  <c r="P588" i="200"/>
  <c r="P586" i="200" s="1"/>
  <c r="O391" i="201"/>
  <c r="O375" i="201"/>
  <c r="P334" i="201"/>
  <c r="O150" i="201"/>
  <c r="P150" i="201"/>
  <c r="N287" i="207"/>
  <c r="N285" i="207" s="1"/>
  <c r="N494" i="211"/>
  <c r="N492" i="211" s="1"/>
  <c r="N490" i="211" s="1"/>
  <c r="O285" i="204"/>
  <c r="N287" i="205"/>
  <c r="N285" i="205" s="1"/>
  <c r="N287" i="202"/>
  <c r="N285" i="202" s="1"/>
  <c r="N393" i="204"/>
  <c r="N391" i="204" s="1"/>
  <c r="N287" i="208"/>
  <c r="N285" i="208" s="1"/>
  <c r="N393" i="207"/>
  <c r="N391" i="207" s="1"/>
  <c r="N393" i="201"/>
  <c r="N391" i="201" s="1"/>
  <c r="N494" i="206"/>
  <c r="N492" i="206" s="1"/>
  <c r="N490" i="206" s="1"/>
  <c r="N393" i="211"/>
  <c r="N391" i="211" s="1"/>
  <c r="N287" i="210"/>
  <c r="N285" i="210" s="1"/>
  <c r="N393" i="202"/>
  <c r="N391" i="202" s="1"/>
  <c r="N393" i="203"/>
  <c r="N391" i="203" s="1"/>
  <c r="N393" i="210"/>
  <c r="N391" i="210" s="1"/>
  <c r="N715" i="211"/>
  <c r="N713" i="211" s="1"/>
  <c r="N715" i="200"/>
  <c r="N713" i="200" s="1"/>
  <c r="N393" i="206"/>
  <c r="N391" i="206" s="1"/>
  <c r="N393" i="208"/>
  <c r="N391" i="208" s="1"/>
  <c r="N287" i="212"/>
  <c r="N285" i="212" s="1"/>
  <c r="O287" i="203"/>
  <c r="O285" i="203" s="1"/>
  <c r="N494" i="208"/>
  <c r="N492" i="208" s="1"/>
  <c r="N490" i="208" s="1"/>
  <c r="N457" i="204"/>
  <c r="N455" i="204" s="1"/>
  <c r="N287" i="206"/>
  <c r="N285" i="206" s="1"/>
  <c r="N715" i="206"/>
  <c r="N713" i="206" s="1"/>
  <c r="N287" i="201"/>
  <c r="N285" i="201" s="1"/>
  <c r="N494" i="210"/>
  <c r="N492" i="210" s="1"/>
  <c r="N490" i="210" s="1"/>
  <c r="N494" i="207"/>
  <c r="N492" i="207" s="1"/>
  <c r="N490" i="207" s="1"/>
  <c r="N494" i="201"/>
  <c r="N492" i="201" s="1"/>
  <c r="N490" i="201" s="1"/>
  <c r="N457" i="207"/>
  <c r="N455" i="207" s="1"/>
  <c r="N457" i="202"/>
  <c r="N715" i="205"/>
  <c r="N713" i="205" s="1"/>
  <c r="N457" i="201"/>
  <c r="N455" i="201" s="1"/>
  <c r="N457" i="208"/>
  <c r="N455" i="208" s="1"/>
  <c r="N715" i="208"/>
  <c r="N713" i="208" s="1"/>
  <c r="N715" i="201"/>
  <c r="N713" i="201" s="1"/>
  <c r="N715" i="203"/>
  <c r="N713" i="203" s="1"/>
  <c r="N715" i="212"/>
  <c r="N713" i="212" s="1"/>
  <c r="N715" i="210"/>
  <c r="N713" i="210" s="1"/>
  <c r="N457" i="210"/>
  <c r="N455" i="210" s="1"/>
  <c r="N715" i="204"/>
  <c r="N713" i="204" s="1"/>
  <c r="N457" i="211"/>
  <c r="N455" i="211" s="1"/>
  <c r="N457" i="203"/>
  <c r="N532" i="203"/>
  <c r="N457" i="212"/>
  <c r="N455" i="212" s="1"/>
  <c r="N457" i="205"/>
  <c r="N455" i="205" s="1"/>
  <c r="N457" i="206"/>
  <c r="N455" i="206" s="1"/>
  <c r="N715" i="207"/>
  <c r="N713" i="207" s="1"/>
  <c r="N532" i="212"/>
  <c r="N532" i="204"/>
  <c r="N532" i="202"/>
  <c r="N532" i="207"/>
  <c r="N532" i="200"/>
  <c r="N532" i="206"/>
  <c r="N532" i="208"/>
  <c r="N532" i="201"/>
  <c r="N532" i="205"/>
  <c r="N507" i="208"/>
  <c r="N505" i="208" s="1"/>
  <c r="N507" i="205"/>
  <c r="N505" i="205" s="1"/>
  <c r="N507" i="204"/>
  <c r="N505" i="204" s="1"/>
  <c r="N507" i="211"/>
  <c r="N505" i="211" s="1"/>
  <c r="N507" i="206"/>
  <c r="N505" i="206" s="1"/>
  <c r="N507" i="203"/>
  <c r="N505" i="203" s="1"/>
  <c r="N507" i="207"/>
  <c r="N505" i="207" s="1"/>
  <c r="N507" i="210"/>
  <c r="N505" i="210" s="1"/>
  <c r="N507" i="202"/>
  <c r="N505" i="202" s="1"/>
  <c r="N507" i="212"/>
  <c r="N505" i="212" s="1"/>
  <c r="N507" i="201"/>
  <c r="N505" i="201" s="1"/>
  <c r="O492" i="205"/>
  <c r="O490" i="205" s="1"/>
  <c r="O492" i="210"/>
  <c r="O490" i="210" s="1"/>
  <c r="O492" i="201"/>
  <c r="O492" i="207"/>
  <c r="O490" i="207" s="1"/>
  <c r="O492" i="212"/>
  <c r="O490" i="212" s="1"/>
  <c r="O492" i="208"/>
  <c r="O490" i="208" s="1"/>
  <c r="N438" i="208"/>
  <c r="N434" i="208" s="1"/>
  <c r="N432" i="208" s="1"/>
  <c r="N438" i="206"/>
  <c r="N434" i="206" s="1"/>
  <c r="N432" i="206" s="1"/>
  <c r="N438" i="202"/>
  <c r="N434" i="202" s="1"/>
  <c r="N432" i="202" s="1"/>
  <c r="N438" i="207"/>
  <c r="N434" i="207" s="1"/>
  <c r="N432" i="207" s="1"/>
  <c r="N438" i="203"/>
  <c r="N434" i="203" s="1"/>
  <c r="N432" i="203" s="1"/>
  <c r="N438" i="201"/>
  <c r="N434" i="201" s="1"/>
  <c r="N432" i="201" s="1"/>
  <c r="N438" i="204"/>
  <c r="N434" i="204" s="1"/>
  <c r="N432" i="204" s="1"/>
  <c r="N438" i="210"/>
  <c r="N434" i="210" s="1"/>
  <c r="N432" i="210" s="1"/>
  <c r="N438" i="212"/>
  <c r="N434" i="212" s="1"/>
  <c r="N432" i="212" s="1"/>
  <c r="N438" i="205"/>
  <c r="N434" i="205" s="1"/>
  <c r="N432" i="205" s="1"/>
  <c r="P116" i="206"/>
  <c r="P116" i="210"/>
  <c r="P116" i="205"/>
  <c r="P16" i="205"/>
  <c r="P16" i="204"/>
  <c r="P14" i="204" s="1"/>
  <c r="P116" i="202"/>
  <c r="P16" i="210"/>
  <c r="P14" i="210" s="1"/>
  <c r="N336" i="208"/>
  <c r="N334" i="208" s="1"/>
  <c r="N336" i="202"/>
  <c r="N334" i="202" s="1"/>
  <c r="P116" i="208"/>
  <c r="P116" i="212"/>
  <c r="N336" i="206"/>
  <c r="N334" i="206" s="1"/>
  <c r="N336" i="212"/>
  <c r="N334" i="212" s="1"/>
  <c r="N336" i="211"/>
  <c r="N334" i="211" s="1"/>
  <c r="N336" i="204"/>
  <c r="N334" i="204" s="1"/>
  <c r="N336" i="210"/>
  <c r="N334" i="210" s="1"/>
  <c r="N336" i="205"/>
  <c r="N334" i="205" s="1"/>
  <c r="N336" i="201"/>
  <c r="N334" i="201" s="1"/>
  <c r="N336" i="203"/>
  <c r="N334" i="203" s="1"/>
  <c r="N336" i="207"/>
  <c r="N334" i="207" s="1"/>
  <c r="P16" i="206"/>
  <c r="P14" i="206" s="1"/>
  <c r="P116" i="211"/>
  <c r="P116" i="203"/>
  <c r="P16" i="202"/>
  <c r="P116" i="204"/>
  <c r="P16" i="207"/>
  <c r="P14" i="207" s="1"/>
  <c r="P16" i="211"/>
  <c r="P14" i="211" s="1"/>
  <c r="P16" i="212"/>
  <c r="P14" i="212" s="1"/>
  <c r="P116" i="201"/>
  <c r="N259" i="202"/>
  <c r="N259" i="210"/>
  <c r="N620" i="201"/>
  <c r="N618" i="201" s="1"/>
  <c r="N259" i="204"/>
  <c r="N259" i="208"/>
  <c r="N259" i="211"/>
  <c r="N259" i="206"/>
  <c r="N259" i="212"/>
  <c r="N259" i="201"/>
  <c r="N259" i="203"/>
  <c r="N259" i="207"/>
  <c r="N259" i="205"/>
  <c r="P586" i="208"/>
  <c r="P116" i="207"/>
  <c r="N152" i="204"/>
  <c r="N150" i="204" s="1"/>
  <c r="N768" i="200"/>
  <c r="N766" i="200" s="1"/>
  <c r="N152" i="203"/>
  <c r="N150" i="203" s="1"/>
  <c r="N768" i="205"/>
  <c r="N766" i="205" s="1"/>
  <c r="N694" i="200"/>
  <c r="N692" i="200" s="1"/>
  <c r="P16" i="208"/>
  <c r="P14" i="208" s="1"/>
  <c r="N152" i="212"/>
  <c r="N150" i="212" s="1"/>
  <c r="N152" i="207"/>
  <c r="N150" i="207" s="1"/>
  <c r="N152" i="208"/>
  <c r="N150" i="208" s="1"/>
  <c r="N152" i="211"/>
  <c r="N150" i="211" s="1"/>
  <c r="N152" i="206"/>
  <c r="N150" i="206" s="1"/>
  <c r="N137" i="212"/>
  <c r="N135" i="212" s="1"/>
  <c r="N116" i="212" s="1"/>
  <c r="N152" i="202"/>
  <c r="N150" i="202" s="1"/>
  <c r="N152" i="205"/>
  <c r="N150" i="205" s="1"/>
  <c r="N152" i="201"/>
  <c r="N150" i="201" s="1"/>
  <c r="N768" i="207"/>
  <c r="N766" i="207" s="1"/>
  <c r="N152" i="210"/>
  <c r="N150" i="210" s="1"/>
  <c r="N18" i="212"/>
  <c r="N16" i="212" s="1"/>
  <c r="N93" i="210"/>
  <c r="N91" i="210" s="1"/>
  <c r="N18" i="208"/>
  <c r="N16" i="208" s="1"/>
  <c r="N137" i="210"/>
  <c r="N135" i="210" s="1"/>
  <c r="N116" i="210" s="1"/>
  <c r="N768" i="201"/>
  <c r="N766" i="201" s="1"/>
  <c r="N93" i="201"/>
  <c r="N91" i="201" s="1"/>
  <c r="N93" i="211"/>
  <c r="N91" i="211" s="1"/>
  <c r="N93" i="203"/>
  <c r="N91" i="203" s="1"/>
  <c r="O490" i="211"/>
  <c r="N93" i="207"/>
  <c r="N91" i="207" s="1"/>
  <c r="N93" i="212"/>
  <c r="N91" i="212" s="1"/>
  <c r="N93" i="208"/>
  <c r="N91" i="208" s="1"/>
  <c r="N93" i="202"/>
  <c r="N93" i="205"/>
  <c r="N93" i="206"/>
  <c r="N91" i="206" s="1"/>
  <c r="P16" i="201"/>
  <c r="P14" i="201" s="1"/>
  <c r="N93" i="204"/>
  <c r="N91" i="204" s="1"/>
  <c r="O618" i="208"/>
  <c r="O586" i="208" s="1"/>
  <c r="N620" i="206"/>
  <c r="N618" i="206" s="1"/>
  <c r="N768" i="211"/>
  <c r="N766" i="211" s="1"/>
  <c r="N620" i="200"/>
  <c r="N768" i="208"/>
  <c r="N766" i="208" s="1"/>
  <c r="N18" i="210"/>
  <c r="N16" i="210" s="1"/>
  <c r="N768" i="212"/>
  <c r="N766" i="212" s="1"/>
  <c r="N384" i="212"/>
  <c r="N563" i="205"/>
  <c r="P332" i="205"/>
  <c r="P684" i="203"/>
  <c r="N620" i="208"/>
  <c r="N618" i="208" s="1"/>
  <c r="P332" i="206"/>
  <c r="P332" i="203"/>
  <c r="P332" i="211"/>
  <c r="N384" i="207"/>
  <c r="N137" i="205"/>
  <c r="N135" i="205" s="1"/>
  <c r="N116" i="205" s="1"/>
  <c r="N137" i="211"/>
  <c r="N135" i="211" s="1"/>
  <c r="N116" i="211" s="1"/>
  <c r="N108" i="206"/>
  <c r="N106" i="206" s="1"/>
  <c r="N108" i="205"/>
  <c r="N106" i="205" s="1"/>
  <c r="N620" i="202"/>
  <c r="N618" i="202" s="1"/>
  <c r="N137" i="206"/>
  <c r="N135" i="206" s="1"/>
  <c r="N116" i="206" s="1"/>
  <c r="P588" i="202"/>
  <c r="P586" i="202" s="1"/>
  <c r="N137" i="204"/>
  <c r="N135" i="204" s="1"/>
  <c r="N116" i="204" s="1"/>
  <c r="N620" i="211"/>
  <c r="N618" i="211" s="1"/>
  <c r="N18" i="204"/>
  <c r="N16" i="204" s="1"/>
  <c r="N384" i="210"/>
  <c r="N563" i="202"/>
  <c r="O116" i="210"/>
  <c r="N563" i="207"/>
  <c r="N590" i="202"/>
  <c r="N588" i="202" s="1"/>
  <c r="P332" i="212"/>
  <c r="N424" i="207"/>
  <c r="N422" i="207" s="1"/>
  <c r="N547" i="206"/>
  <c r="N424" i="210"/>
  <c r="N422" i="210" s="1"/>
  <c r="N637" i="203"/>
  <c r="N635" i="203" s="1"/>
  <c r="P184" i="211"/>
  <c r="P530" i="210"/>
  <c r="P503" i="210" s="1"/>
  <c r="N620" i="207"/>
  <c r="N618" i="207" s="1"/>
  <c r="P530" i="207"/>
  <c r="P503" i="207" s="1"/>
  <c r="N768" i="210"/>
  <c r="N766" i="210" s="1"/>
  <c r="N563" i="203"/>
  <c r="P530" i="203"/>
  <c r="P503" i="203" s="1"/>
  <c r="N768" i="202"/>
  <c r="N766" i="202" s="1"/>
  <c r="N384" i="204"/>
  <c r="O586" i="211"/>
  <c r="N590" i="205"/>
  <c r="N588" i="205" s="1"/>
  <c r="N637" i="207"/>
  <c r="N635" i="207" s="1"/>
  <c r="P184" i="212"/>
  <c r="P148" i="212" s="1"/>
  <c r="N694" i="202"/>
  <c r="N692" i="202" s="1"/>
  <c r="N563" i="210"/>
  <c r="P530" i="204"/>
  <c r="P503" i="204" s="1"/>
  <c r="N563" i="200"/>
  <c r="N424" i="206"/>
  <c r="N422" i="206" s="1"/>
  <c r="P455" i="202"/>
  <c r="P420" i="202" s="1"/>
  <c r="P586" i="210"/>
  <c r="N637" i="210"/>
  <c r="N635" i="210" s="1"/>
  <c r="N563" i="204"/>
  <c r="N384" i="203"/>
  <c r="P184" i="206"/>
  <c r="P148" i="206" s="1"/>
  <c r="N590" i="212"/>
  <c r="N588" i="212" s="1"/>
  <c r="N694" i="210"/>
  <c r="N692" i="210" s="1"/>
  <c r="P184" i="208"/>
  <c r="N563" i="211"/>
  <c r="P184" i="210"/>
  <c r="P148" i="210" s="1"/>
  <c r="N563" i="201"/>
  <c r="O684" i="200"/>
  <c r="P530" i="202"/>
  <c r="P503" i="202" s="1"/>
  <c r="N424" i="202"/>
  <c r="N422" i="202" s="1"/>
  <c r="P332" i="204"/>
  <c r="N137" i="207"/>
  <c r="N135" i="207" s="1"/>
  <c r="N116" i="207" s="1"/>
  <c r="O16" i="212"/>
  <c r="O14" i="212" s="1"/>
  <c r="P684" i="202"/>
  <c r="N620" i="205"/>
  <c r="N618" i="205" s="1"/>
  <c r="N637" i="200"/>
  <c r="N635" i="200" s="1"/>
  <c r="N620" i="210"/>
  <c r="N618" i="210" s="1"/>
  <c r="N590" i="204"/>
  <c r="N588" i="204" s="1"/>
  <c r="O116" i="206"/>
  <c r="N108" i="208"/>
  <c r="N106" i="208" s="1"/>
  <c r="P530" i="206"/>
  <c r="P503" i="206" s="1"/>
  <c r="N768" i="204"/>
  <c r="N766" i="204" s="1"/>
  <c r="P684" i="210"/>
  <c r="O16" i="201"/>
  <c r="O14" i="201" s="1"/>
  <c r="N547" i="202"/>
  <c r="O684" i="208"/>
  <c r="P684" i="211"/>
  <c r="O684" i="212"/>
  <c r="N424" i="208"/>
  <c r="N422" i="208" s="1"/>
  <c r="O684" i="201"/>
  <c r="O684" i="203"/>
  <c r="N108" i="203"/>
  <c r="N106" i="203" s="1"/>
  <c r="N547" i="208"/>
  <c r="P184" i="205"/>
  <c r="P148" i="205" s="1"/>
  <c r="N590" i="206"/>
  <c r="N588" i="206" s="1"/>
  <c r="N547" i="210"/>
  <c r="N768" i="206"/>
  <c r="N766" i="206" s="1"/>
  <c r="N694" i="201"/>
  <c r="N692" i="201" s="1"/>
  <c r="N694" i="211"/>
  <c r="N692" i="211" s="1"/>
  <c r="N694" i="212"/>
  <c r="N692" i="212" s="1"/>
  <c r="N547" i="201"/>
  <c r="N108" i="202"/>
  <c r="N106" i="202" s="1"/>
  <c r="N18" i="205"/>
  <c r="N16" i="205" s="1"/>
  <c r="P184" i="204"/>
  <c r="N18" i="206"/>
  <c r="N16" i="206" s="1"/>
  <c r="O684" i="204"/>
  <c r="N563" i="206"/>
  <c r="N694" i="207"/>
  <c r="N692" i="207" s="1"/>
  <c r="N547" i="207"/>
  <c r="N547" i="211"/>
  <c r="N384" i="201"/>
  <c r="N108" i="210"/>
  <c r="N106" i="210" s="1"/>
  <c r="P684" i="206"/>
  <c r="N137" i="201"/>
  <c r="N135" i="201" s="1"/>
  <c r="N116" i="201" s="1"/>
  <c r="N590" i="207"/>
  <c r="N588" i="207" s="1"/>
  <c r="N108" i="207"/>
  <c r="N106" i="207" s="1"/>
  <c r="P184" i="201"/>
  <c r="N694" i="206"/>
  <c r="N692" i="206" s="1"/>
  <c r="N590" i="210"/>
  <c r="N588" i="210" s="1"/>
  <c r="N590" i="203"/>
  <c r="N588" i="203" s="1"/>
  <c r="O16" i="208"/>
  <c r="O14" i="208" s="1"/>
  <c r="N620" i="204"/>
  <c r="N618" i="204" s="1"/>
  <c r="P586" i="207"/>
  <c r="N590" i="211"/>
  <c r="N588" i="211" s="1"/>
  <c r="P586" i="212"/>
  <c r="P684" i="201"/>
  <c r="N547" i="205"/>
  <c r="N768" i="203"/>
  <c r="N766" i="203" s="1"/>
  <c r="P684" i="204"/>
  <c r="P490" i="202"/>
  <c r="N620" i="212"/>
  <c r="N618" i="212" s="1"/>
  <c r="N137" i="208"/>
  <c r="N135" i="208" s="1"/>
  <c r="N116" i="208" s="1"/>
  <c r="N384" i="211"/>
  <c r="N496" i="202"/>
  <c r="N494" i="202" s="1"/>
  <c r="N18" i="201"/>
  <c r="N16" i="201" s="1"/>
  <c r="O684" i="202"/>
  <c r="N694" i="204"/>
  <c r="N692" i="204" s="1"/>
  <c r="N637" i="204"/>
  <c r="N635" i="204" s="1"/>
  <c r="N137" i="203"/>
  <c r="N135" i="203" s="1"/>
  <c r="N116" i="203" s="1"/>
  <c r="N547" i="204"/>
  <c r="P586" i="205"/>
  <c r="O332" i="207"/>
  <c r="P332" i="208"/>
  <c r="P530" i="211"/>
  <c r="P503" i="211" s="1"/>
  <c r="N563" i="212"/>
  <c r="P530" i="212"/>
  <c r="P503" i="212" s="1"/>
  <c r="N424" i="212"/>
  <c r="N422" i="212" s="1"/>
  <c r="N18" i="211"/>
  <c r="N16" i="211" s="1"/>
  <c r="N590" i="208"/>
  <c r="N588" i="208" s="1"/>
  <c r="N547" i="200"/>
  <c r="N590" i="200"/>
  <c r="N496" i="205"/>
  <c r="N494" i="205" s="1"/>
  <c r="N108" i="211"/>
  <c r="N106" i="211" s="1"/>
  <c r="O684" i="206"/>
  <c r="N108" i="212"/>
  <c r="N106" i="212" s="1"/>
  <c r="N590" i="201"/>
  <c r="N588" i="201" s="1"/>
  <c r="N424" i="201"/>
  <c r="N422" i="201" s="1"/>
  <c r="P184" i="207"/>
  <c r="P148" i="207" s="1"/>
  <c r="O490" i="206"/>
  <c r="O684" i="205"/>
  <c r="P684" i="207"/>
  <c r="O684" i="210"/>
  <c r="O16" i="210"/>
  <c r="O14" i="210" s="1"/>
  <c r="N694" i="208"/>
  <c r="N692" i="208" s="1"/>
  <c r="N637" i="201"/>
  <c r="N635" i="201" s="1"/>
  <c r="N18" i="207"/>
  <c r="N16" i="207" s="1"/>
  <c r="N620" i="203"/>
  <c r="N618" i="203" s="1"/>
  <c r="N108" i="201"/>
  <c r="N106" i="201" s="1"/>
  <c r="O530" i="202"/>
  <c r="O503" i="202" s="1"/>
  <c r="O332" i="204"/>
  <c r="N694" i="203"/>
  <c r="N692" i="203" s="1"/>
  <c r="N637" i="202"/>
  <c r="N635" i="202" s="1"/>
  <c r="N694" i="205"/>
  <c r="N692" i="205" s="1"/>
  <c r="N637" i="211"/>
  <c r="N635" i="211" s="1"/>
  <c r="N384" i="205"/>
  <c r="O530" i="206"/>
  <c r="O586" i="207"/>
  <c r="O618" i="210"/>
  <c r="O586" i="210" s="1"/>
  <c r="O586" i="212"/>
  <c r="P530" i="201"/>
  <c r="P503" i="201" s="1"/>
  <c r="N108" i="204"/>
  <c r="N106" i="204" s="1"/>
  <c r="O586" i="202"/>
  <c r="O116" i="202"/>
  <c r="O530" i="210"/>
  <c r="P586" i="204"/>
  <c r="O116" i="204"/>
  <c r="N384" i="206"/>
  <c r="N547" i="212"/>
  <c r="O586" i="200"/>
  <c r="O586" i="203"/>
  <c r="O116" i="211"/>
  <c r="O530" i="201"/>
  <c r="O503" i="201" s="1"/>
  <c r="N384" i="208"/>
  <c r="N563" i="208"/>
  <c r="P332" i="210"/>
  <c r="O530" i="208"/>
  <c r="O503" i="208" s="1"/>
  <c r="O116" i="201"/>
  <c r="N637" i="212"/>
  <c r="N635" i="212" s="1"/>
  <c r="P530" i="200"/>
  <c r="O332" i="205"/>
  <c r="O530" i="205"/>
  <c r="N637" i="206"/>
  <c r="N635" i="206" s="1"/>
  <c r="N637" i="205"/>
  <c r="N635" i="205" s="1"/>
  <c r="O438" i="211"/>
  <c r="N179" i="208"/>
  <c r="O660" i="206"/>
  <c r="P660" i="206"/>
  <c r="P586" i="206" s="1"/>
  <c r="P422" i="205"/>
  <c r="P420" i="205" s="1"/>
  <c r="O422" i="205"/>
  <c r="O420" i="205" s="1"/>
  <c r="P684" i="212"/>
  <c r="P713" i="205"/>
  <c r="P530" i="205"/>
  <c r="P635" i="203"/>
  <c r="N547" i="203"/>
  <c r="P184" i="203"/>
  <c r="P16" i="203"/>
  <c r="P14" i="203" s="1"/>
  <c r="P285" i="203"/>
  <c r="P455" i="203"/>
  <c r="P420" i="203" s="1"/>
  <c r="O455" i="203"/>
  <c r="O455" i="202"/>
  <c r="O420" i="202" s="1"/>
  <c r="N375" i="202"/>
  <c r="O375" i="202"/>
  <c r="P184" i="202"/>
  <c r="P148" i="202" s="1"/>
  <c r="P91" i="202"/>
  <c r="N18" i="202"/>
  <c r="N313" i="211"/>
  <c r="N424" i="211" s="1"/>
  <c r="N422" i="211" s="1"/>
  <c r="O424" i="211"/>
  <c r="O332" i="206"/>
  <c r="N384" i="202"/>
  <c r="N18" i="203"/>
  <c r="O116" i="205"/>
  <c r="P332" i="207"/>
  <c r="O332" i="212"/>
  <c r="O530" i="212"/>
  <c r="O116" i="212"/>
  <c r="N313" i="204"/>
  <c r="N424" i="204" s="1"/>
  <c r="N422" i="204" s="1"/>
  <c r="O424" i="204"/>
  <c r="O422" i="204" s="1"/>
  <c r="O618" i="205"/>
  <c r="O586" i="205" s="1"/>
  <c r="P332" i="202"/>
  <c r="O16" i="203"/>
  <c r="O14" i="203" s="1"/>
  <c r="O530" i="204"/>
  <c r="O503" i="204" s="1"/>
  <c r="O530" i="203"/>
  <c r="O618" i="206"/>
  <c r="O332" i="208"/>
  <c r="P684" i="208"/>
  <c r="O116" i="208"/>
  <c r="O530" i="211"/>
  <c r="O503" i="211" s="1"/>
  <c r="P530" i="208"/>
  <c r="P503" i="208" s="1"/>
  <c r="O586" i="201"/>
  <c r="N496" i="203"/>
  <c r="N494" i="203" s="1"/>
  <c r="O424" i="203"/>
  <c r="O422" i="203" s="1"/>
  <c r="N313" i="203"/>
  <c r="N424" i="203" s="1"/>
  <c r="N422" i="203" s="1"/>
  <c r="O16" i="202"/>
  <c r="O14" i="202" s="1"/>
  <c r="N137" i="202"/>
  <c r="N135" i="202" s="1"/>
  <c r="N116" i="202" s="1"/>
  <c r="O332" i="203"/>
  <c r="O586" i="204"/>
  <c r="N496" i="204"/>
  <c r="N494" i="204" s="1"/>
  <c r="O530" i="207"/>
  <c r="O503" i="207" s="1"/>
  <c r="O684" i="207"/>
  <c r="O116" i="207"/>
  <c r="O332" i="210"/>
  <c r="O684" i="211"/>
  <c r="N637" i="208"/>
  <c r="N635" i="208" s="1"/>
  <c r="P684" i="200"/>
  <c r="O530" i="200"/>
  <c r="P586" i="203" l="1"/>
  <c r="O420" i="204"/>
  <c r="P14" i="205"/>
  <c r="N91" i="205"/>
  <c r="N14" i="205" s="1"/>
  <c r="N618" i="200"/>
  <c r="N14" i="207"/>
  <c r="N14" i="206"/>
  <c r="N14" i="201"/>
  <c r="N14" i="212"/>
  <c r="P14" i="202"/>
  <c r="P13" i="202" s="1"/>
  <c r="N14" i="208"/>
  <c r="N14" i="211"/>
  <c r="N14" i="204"/>
  <c r="N14" i="210"/>
  <c r="O422" i="211"/>
  <c r="P420" i="211"/>
  <c r="P148" i="211"/>
  <c r="P148" i="204"/>
  <c r="N177" i="210"/>
  <c r="N175" i="210" s="1"/>
  <c r="N173" i="210" s="1"/>
  <c r="O175" i="210"/>
  <c r="O173" i="210" s="1"/>
  <c r="N177" i="206"/>
  <c r="N175" i="206" s="1"/>
  <c r="N173" i="206" s="1"/>
  <c r="O175" i="206"/>
  <c r="O173" i="206" s="1"/>
  <c r="N177" i="202"/>
  <c r="N175" i="202" s="1"/>
  <c r="N173" i="202" s="1"/>
  <c r="O175" i="202"/>
  <c r="O173" i="202" s="1"/>
  <c r="N177" i="203"/>
  <c r="N175" i="203" s="1"/>
  <c r="N173" i="203" s="1"/>
  <c r="O175" i="203"/>
  <c r="O173" i="203" s="1"/>
  <c r="N173" i="208"/>
  <c r="N177" i="201"/>
  <c r="N175" i="201" s="1"/>
  <c r="N173" i="201" s="1"/>
  <c r="O175" i="201"/>
  <c r="O173" i="201" s="1"/>
  <c r="N177" i="207"/>
  <c r="N175" i="207" s="1"/>
  <c r="N173" i="207" s="1"/>
  <c r="O175" i="207"/>
  <c r="O173" i="207" s="1"/>
  <c r="N177" i="205"/>
  <c r="N175" i="205" s="1"/>
  <c r="N173" i="205" s="1"/>
  <c r="O175" i="205"/>
  <c r="O173" i="205" s="1"/>
  <c r="N177" i="211"/>
  <c r="N175" i="211" s="1"/>
  <c r="N173" i="211" s="1"/>
  <c r="O175" i="211"/>
  <c r="O173" i="211" s="1"/>
  <c r="N177" i="212"/>
  <c r="N175" i="212" s="1"/>
  <c r="N173" i="212" s="1"/>
  <c r="O175" i="212"/>
  <c r="O173" i="212" s="1"/>
  <c r="O420" i="203"/>
  <c r="O332" i="201"/>
  <c r="N420" i="210"/>
  <c r="N420" i="212"/>
  <c r="P148" i="208"/>
  <c r="P13" i="208" s="1"/>
  <c r="P13" i="207"/>
  <c r="N588" i="200"/>
  <c r="O490" i="201"/>
  <c r="P332" i="201"/>
  <c r="P148" i="201"/>
  <c r="N420" i="204"/>
  <c r="N420" i="206"/>
  <c r="N287" i="204"/>
  <c r="N285" i="204" s="1"/>
  <c r="N420" i="208"/>
  <c r="N287" i="211"/>
  <c r="N285" i="211" s="1"/>
  <c r="N287" i="203"/>
  <c r="N285" i="203" s="1"/>
  <c r="N420" i="207"/>
  <c r="P148" i="203"/>
  <c r="N420" i="201"/>
  <c r="O492" i="204"/>
  <c r="O490" i="204" s="1"/>
  <c r="O492" i="203"/>
  <c r="O490" i="203" s="1"/>
  <c r="N492" i="205"/>
  <c r="N490" i="205" s="1"/>
  <c r="N492" i="203"/>
  <c r="N490" i="203" s="1"/>
  <c r="N684" i="200"/>
  <c r="N530" i="211"/>
  <c r="N503" i="211" s="1"/>
  <c r="O503" i="205"/>
  <c r="O503" i="206"/>
  <c r="N586" i="210"/>
  <c r="N332" i="212"/>
  <c r="N530" i="205"/>
  <c r="N503" i="205" s="1"/>
  <c r="N586" i="202"/>
  <c r="N530" i="206"/>
  <c r="N503" i="206" s="1"/>
  <c r="N332" i="204"/>
  <c r="N530" i="204"/>
  <c r="N503" i="204" s="1"/>
  <c r="N530" i="208"/>
  <c r="N503" i="208" s="1"/>
  <c r="N530" i="210"/>
  <c r="N503" i="210" s="1"/>
  <c r="N530" i="207"/>
  <c r="N503" i="207" s="1"/>
  <c r="N530" i="202"/>
  <c r="N503" i="202" s="1"/>
  <c r="N530" i="201"/>
  <c r="N503" i="201" s="1"/>
  <c r="N586" i="208"/>
  <c r="N684" i="207"/>
  <c r="N332" i="211"/>
  <c r="N530" i="203"/>
  <c r="N503" i="203" s="1"/>
  <c r="N332" i="206"/>
  <c r="N684" i="201"/>
  <c r="N332" i="210"/>
  <c r="P13" i="212"/>
  <c r="N586" i="205"/>
  <c r="P13" i="210"/>
  <c r="N530" i="212"/>
  <c r="N503" i="212" s="1"/>
  <c r="N684" i="208"/>
  <c r="N684" i="202"/>
  <c r="N332" i="207"/>
  <c r="N332" i="201"/>
  <c r="N684" i="211"/>
  <c r="N455" i="202"/>
  <c r="N420" i="202" s="1"/>
  <c r="N586" i="201"/>
  <c r="O503" i="212"/>
  <c r="N684" i="210"/>
  <c r="N332" i="208"/>
  <c r="N332" i="205"/>
  <c r="N684" i="212"/>
  <c r="N586" i="207"/>
  <c r="N586" i="204"/>
  <c r="N586" i="203"/>
  <c r="N684" i="204"/>
  <c r="N586" i="212"/>
  <c r="N530" i="200"/>
  <c r="N684" i="206"/>
  <c r="N684" i="203"/>
  <c r="P13" i="206"/>
  <c r="O586" i="206"/>
  <c r="N586" i="211"/>
  <c r="O503" i="210"/>
  <c r="N586" i="206"/>
  <c r="N332" i="203"/>
  <c r="N438" i="211"/>
  <c r="N422" i="205"/>
  <c r="N420" i="205" s="1"/>
  <c r="P684" i="205"/>
  <c r="N684" i="205"/>
  <c r="P503" i="205"/>
  <c r="O503" i="203"/>
  <c r="N16" i="203"/>
  <c r="N14" i="203" s="1"/>
  <c r="N455" i="203"/>
  <c r="N420" i="203" s="1"/>
  <c r="O332" i="202"/>
  <c r="N91" i="202"/>
  <c r="N16" i="202"/>
  <c r="N332" i="202"/>
  <c r="N586" i="200" l="1"/>
  <c r="N14" i="202"/>
  <c r="O420" i="211"/>
  <c r="P13" i="211"/>
  <c r="N420" i="211"/>
  <c r="N434" i="211"/>
  <c r="N432" i="211" s="1"/>
  <c r="P13" i="205"/>
  <c r="P13" i="203"/>
  <c r="P13" i="204"/>
  <c r="P13" i="201"/>
  <c r="N492" i="204"/>
  <c r="N490" i="204" s="1"/>
  <c r="N492" i="202"/>
  <c r="N490" i="202" s="1"/>
  <c r="O764" i="199" l="1"/>
  <c r="P764" i="199"/>
  <c r="N765" i="199"/>
  <c r="O710" i="199"/>
  <c r="P710" i="199"/>
  <c r="O707" i="199"/>
  <c r="P707" i="199"/>
  <c r="N712" i="199"/>
  <c r="N711" i="199"/>
  <c r="N709" i="199"/>
  <c r="N708" i="199"/>
  <c r="O611" i="199"/>
  <c r="P611" i="199"/>
  <c r="N612" i="199"/>
  <c r="O430" i="199"/>
  <c r="P430" i="199"/>
  <c r="O430" i="200"/>
  <c r="P430" i="200"/>
  <c r="N431" i="199"/>
  <c r="N431" i="200"/>
  <c r="P313" i="199"/>
  <c r="P313" i="200"/>
  <c r="O313" i="200" s="1"/>
  <c r="N430" i="200" l="1"/>
  <c r="O313" i="199"/>
  <c r="N430" i="199"/>
  <c r="N764" i="199"/>
  <c r="N710" i="199"/>
  <c r="N611" i="199"/>
  <c r="N707" i="199"/>
  <c r="N216" i="199" l="1"/>
  <c r="N366" i="199" l="1"/>
  <c r="N367" i="199"/>
  <c r="N366" i="200"/>
  <c r="N367" i="200"/>
  <c r="P626" i="199" l="1"/>
  <c r="O626" i="199"/>
  <c r="N627" i="199"/>
  <c r="A626" i="199"/>
  <c r="N610" i="199" l="1"/>
  <c r="P609" i="199"/>
  <c r="O609" i="199"/>
  <c r="N609" i="199" l="1"/>
  <c r="N96" i="200" l="1"/>
  <c r="N96" i="199"/>
  <c r="O95" i="199"/>
  <c r="P271" i="199"/>
  <c r="N95" i="199" l="1"/>
  <c r="N606" i="199"/>
  <c r="P605" i="199"/>
  <c r="O605" i="199"/>
  <c r="N605" i="199" l="1"/>
  <c r="N162" i="200"/>
  <c r="N162" i="199"/>
  <c r="N577" i="199" l="1"/>
  <c r="A577" i="199"/>
  <c r="P416" i="200" l="1"/>
  <c r="P416" i="199"/>
  <c r="O416" i="200"/>
  <c r="O416" i="199"/>
  <c r="N416" i="200" l="1"/>
  <c r="N416" i="199"/>
  <c r="N293" i="200"/>
  <c r="N293" i="199"/>
  <c r="N210" i="200"/>
  <c r="N210" i="199"/>
  <c r="P412" i="200" l="1"/>
  <c r="O412" i="200"/>
  <c r="O412" i="199"/>
  <c r="N413" i="200"/>
  <c r="A413" i="200"/>
  <c r="N413" i="199"/>
  <c r="A413" i="199"/>
  <c r="N753" i="199" l="1"/>
  <c r="N727" i="199" l="1"/>
  <c r="A560" i="199" l="1"/>
  <c r="N374" i="199"/>
  <c r="A374" i="199"/>
  <c r="P373" i="199"/>
  <c r="O373" i="199"/>
  <c r="A373" i="199"/>
  <c r="N374" i="200"/>
  <c r="A374" i="200"/>
  <c r="P373" i="200"/>
  <c r="O373" i="200"/>
  <c r="A373" i="200"/>
  <c r="N372" i="199"/>
  <c r="A372" i="199"/>
  <c r="N371" i="199"/>
  <c r="A371" i="199"/>
  <c r="N370" i="199"/>
  <c r="A370" i="199"/>
  <c r="N369" i="199"/>
  <c r="A369" i="199"/>
  <c r="N368" i="199"/>
  <c r="A368" i="199"/>
  <c r="A367" i="199"/>
  <c r="N365" i="199"/>
  <c r="A365" i="199"/>
  <c r="N364" i="199"/>
  <c r="A364" i="199"/>
  <c r="N363" i="199"/>
  <c r="A363" i="199"/>
  <c r="N362" i="199"/>
  <c r="A362" i="199"/>
  <c r="N361" i="199"/>
  <c r="A361" i="199"/>
  <c r="N360" i="199"/>
  <c r="A360" i="199"/>
  <c r="N359" i="199"/>
  <c r="A359" i="199"/>
  <c r="N358" i="199"/>
  <c r="A358" i="199"/>
  <c r="N357" i="199"/>
  <c r="A357" i="199"/>
  <c r="N356" i="199"/>
  <c r="A356" i="199"/>
  <c r="N355" i="199"/>
  <c r="A355" i="199"/>
  <c r="N354" i="199"/>
  <c r="A354" i="199"/>
  <c r="N353" i="199"/>
  <c r="A353" i="199"/>
  <c r="N352" i="199"/>
  <c r="A352" i="199"/>
  <c r="N351" i="199"/>
  <c r="A351" i="199"/>
  <c r="A350" i="199"/>
  <c r="N372" i="200"/>
  <c r="A372" i="200"/>
  <c r="N371" i="200"/>
  <c r="A371" i="200"/>
  <c r="N370" i="200"/>
  <c r="A370" i="200"/>
  <c r="N369" i="200"/>
  <c r="N368" i="200"/>
  <c r="A368" i="200"/>
  <c r="A367" i="200"/>
  <c r="N365" i="200"/>
  <c r="A365" i="200"/>
  <c r="N364" i="200"/>
  <c r="A364" i="200"/>
  <c r="N363" i="200"/>
  <c r="A363" i="200"/>
  <c r="N362" i="200"/>
  <c r="A362" i="200"/>
  <c r="N361" i="200"/>
  <c r="A361" i="200"/>
  <c r="N360" i="200"/>
  <c r="A360" i="200"/>
  <c r="N359" i="200"/>
  <c r="A359" i="200"/>
  <c r="N358" i="200"/>
  <c r="A358" i="200"/>
  <c r="N357" i="200"/>
  <c r="A357" i="200"/>
  <c r="N356" i="200"/>
  <c r="A356" i="200"/>
  <c r="N355" i="200"/>
  <c r="A355" i="200"/>
  <c r="N354" i="200"/>
  <c r="A354" i="200"/>
  <c r="N353" i="200"/>
  <c r="A353" i="200"/>
  <c r="N352" i="200"/>
  <c r="A352" i="200"/>
  <c r="N351" i="200"/>
  <c r="A351" i="200"/>
  <c r="P350" i="200"/>
  <c r="O350" i="200"/>
  <c r="A350" i="200"/>
  <c r="N350" i="200" l="1"/>
  <c r="N560" i="199"/>
  <c r="N373" i="199"/>
  <c r="N350" i="199"/>
  <c r="N373" i="200"/>
  <c r="P607" i="199" l="1"/>
  <c r="O607" i="199"/>
  <c r="N608" i="199"/>
  <c r="N607" i="199" l="1"/>
  <c r="N759" i="199" l="1"/>
  <c r="O445" i="199"/>
  <c r="O445" i="200"/>
  <c r="O253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9" i="199"/>
  <c r="N40" i="199"/>
  <c r="N41" i="199"/>
  <c r="N42" i="199"/>
  <c r="N43" i="199"/>
  <c r="N44" i="199"/>
  <c r="N45" i="199"/>
  <c r="N46" i="199"/>
  <c r="N49" i="199"/>
  <c r="N50" i="199"/>
  <c r="N51" i="199"/>
  <c r="N52" i="199"/>
  <c r="N53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9" i="200"/>
  <c r="N40" i="200"/>
  <c r="N41" i="200"/>
  <c r="N42" i="200"/>
  <c r="N43" i="200"/>
  <c r="N44" i="200"/>
  <c r="N45" i="200"/>
  <c r="N46" i="200"/>
  <c r="N49" i="200"/>
  <c r="N50" i="200"/>
  <c r="N51" i="200"/>
  <c r="N52" i="200"/>
  <c r="N53" i="200"/>
  <c r="N59" i="199"/>
  <c r="N60" i="199"/>
  <c r="N59" i="200"/>
  <c r="N60" i="200"/>
  <c r="N182" i="199"/>
  <c r="N183" i="199"/>
  <c r="N182" i="200"/>
  <c r="N183" i="200"/>
  <c r="N167" i="200"/>
  <c r="N758" i="199" l="1"/>
  <c r="P652" i="199" l="1"/>
  <c r="O652" i="199"/>
  <c r="N656" i="199"/>
  <c r="N208" i="200"/>
  <c r="N208" i="199"/>
  <c r="P386" i="200"/>
  <c r="P386" i="199"/>
  <c r="O386" i="200"/>
  <c r="O386" i="199"/>
  <c r="P56" i="200"/>
  <c r="O18" i="199"/>
  <c r="N211" i="200"/>
  <c r="N211" i="199"/>
  <c r="N386" i="200" l="1"/>
  <c r="N386" i="199"/>
  <c r="P567" i="199" l="1"/>
  <c r="O567" i="199"/>
  <c r="O572" i="199" l="1"/>
  <c r="P572" i="199"/>
  <c r="N567" i="199"/>
  <c r="P428" i="200"/>
  <c r="P428" i="199"/>
  <c r="O428" i="200"/>
  <c r="O428" i="199"/>
  <c r="N429" i="199"/>
  <c r="P678" i="199"/>
  <c r="O678" i="199"/>
  <c r="N679" i="199"/>
  <c r="O696" i="199"/>
  <c r="P499" i="200"/>
  <c r="P499" i="199"/>
  <c r="O499" i="200"/>
  <c r="N498" i="199"/>
  <c r="N500" i="199"/>
  <c r="N498" i="200"/>
  <c r="N500" i="200"/>
  <c r="N497" i="199"/>
  <c r="N497" i="200"/>
  <c r="O494" i="200" l="1"/>
  <c r="P494" i="200"/>
  <c r="P494" i="199"/>
  <c r="N499" i="199"/>
  <c r="N678" i="199"/>
  <c r="N428" i="199"/>
  <c r="N499" i="200"/>
  <c r="N428" i="200"/>
  <c r="N496" i="200"/>
  <c r="N64" i="200"/>
  <c r="N64" i="199"/>
  <c r="N494" i="200" l="1"/>
  <c r="N492" i="200" s="1"/>
  <c r="N496" i="199"/>
  <c r="N62" i="199"/>
  <c r="N494" i="199" l="1"/>
  <c r="N492" i="199" l="1"/>
  <c r="P20" i="200" l="1"/>
  <c r="P63" i="200"/>
  <c r="P61" i="200" s="1"/>
  <c r="P71" i="200"/>
  <c r="P98" i="200"/>
  <c r="P87" i="200" s="1"/>
  <c r="P85" i="200" s="1"/>
  <c r="P102" i="200"/>
  <c r="P104" i="200"/>
  <c r="P18" i="200" l="1"/>
  <c r="P69" i="200"/>
  <c r="P110" i="200"/>
  <c r="P113" i="200"/>
  <c r="P108" i="200" l="1"/>
  <c r="P106" i="200" s="1"/>
  <c r="P16" i="200"/>
  <c r="P67" i="200"/>
  <c r="P122" i="200"/>
  <c r="N122" i="200" l="1"/>
  <c r="P120" i="200"/>
  <c r="P118" i="200" s="1"/>
  <c r="P139" i="200"/>
  <c r="P145" i="200"/>
  <c r="P154" i="200"/>
  <c r="P156" i="200"/>
  <c r="P158" i="200"/>
  <c r="P161" i="200"/>
  <c r="P164" i="200"/>
  <c r="P166" i="200"/>
  <c r="P168" i="200"/>
  <c r="P188" i="200"/>
  <c r="P191" i="200"/>
  <c r="P193" i="200"/>
  <c r="P197" i="200"/>
  <c r="P217" i="200"/>
  <c r="P225" i="200"/>
  <c r="P236" i="200"/>
  <c r="P239" i="200"/>
  <c r="P261" i="200"/>
  <c r="P264" i="200"/>
  <c r="P266" i="200"/>
  <c r="P268" i="200"/>
  <c r="P277" i="200"/>
  <c r="P289" i="200"/>
  <c r="P296" i="200"/>
  <c r="P298" i="200"/>
  <c r="P304" i="200"/>
  <c r="P308" i="200"/>
  <c r="P316" i="200"/>
  <c r="P320" i="200"/>
  <c r="P324" i="200"/>
  <c r="N324" i="200" s="1"/>
  <c r="P338" i="200"/>
  <c r="P348" i="200"/>
  <c r="P379" i="200"/>
  <c r="P395" i="200"/>
  <c r="P403" i="200"/>
  <c r="P405" i="200"/>
  <c r="P410" i="200"/>
  <c r="P426" i="200"/>
  <c r="P442" i="200"/>
  <c r="P445" i="200"/>
  <c r="P449" i="200"/>
  <c r="P451" i="200"/>
  <c r="P100" i="200"/>
  <c r="P93" i="200" s="1"/>
  <c r="P91" i="200" s="1"/>
  <c r="P14" i="200" s="1"/>
  <c r="P459" i="200"/>
  <c r="P463" i="200"/>
  <c r="P469" i="200"/>
  <c r="P478" i="200"/>
  <c r="P487" i="200"/>
  <c r="P514" i="200"/>
  <c r="P186" i="200" l="1"/>
  <c r="P507" i="200"/>
  <c r="P393" i="200"/>
  <c r="P287" i="200"/>
  <c r="P457" i="200"/>
  <c r="P492" i="200"/>
  <c r="P490" i="200" s="1"/>
  <c r="P438" i="200"/>
  <c r="P432" i="200" s="1"/>
  <c r="P336" i="200"/>
  <c r="P259" i="200"/>
  <c r="P152" i="200"/>
  <c r="P137" i="200"/>
  <c r="P135" i="200" s="1"/>
  <c r="P424" i="200"/>
  <c r="P377" i="200"/>
  <c r="P275" i="200"/>
  <c r="P505" i="200" l="1"/>
  <c r="P422" i="200"/>
  <c r="P273" i="200"/>
  <c r="P384" i="200"/>
  <c r="P285" i="200"/>
  <c r="P334" i="200"/>
  <c r="P391" i="200"/>
  <c r="P375" i="200"/>
  <c r="P184" i="200"/>
  <c r="P150" i="200"/>
  <c r="P116" i="200"/>
  <c r="P148" i="200" l="1"/>
  <c r="P503" i="200"/>
  <c r="P332" i="200"/>
  <c r="P455" i="200" l="1"/>
  <c r="P420" i="200" l="1"/>
  <c r="P13" i="200" s="1"/>
  <c r="P63" i="199" l="1"/>
  <c r="P71" i="199"/>
  <c r="P98" i="199"/>
  <c r="P102" i="199"/>
  <c r="P104" i="199"/>
  <c r="P87" i="199" l="1"/>
  <c r="P69" i="199"/>
  <c r="P18" i="199"/>
  <c r="P110" i="199"/>
  <c r="P113" i="199"/>
  <c r="P139" i="199"/>
  <c r="P145" i="199"/>
  <c r="P154" i="199"/>
  <c r="P156" i="199"/>
  <c r="P158" i="199"/>
  <c r="P161" i="199"/>
  <c r="P164" i="199"/>
  <c r="P166" i="199"/>
  <c r="P168" i="199"/>
  <c r="P191" i="199"/>
  <c r="P193" i="199"/>
  <c r="P197" i="199"/>
  <c r="P217" i="199"/>
  <c r="P225" i="199"/>
  <c r="P239" i="199"/>
  <c r="P253" i="199"/>
  <c r="P261" i="199"/>
  <c r="P264" i="199"/>
  <c r="P266" i="199"/>
  <c r="P268" i="199"/>
  <c r="P277" i="199"/>
  <c r="P289" i="199"/>
  <c r="P296" i="199"/>
  <c r="P298" i="199"/>
  <c r="P304" i="199"/>
  <c r="P308" i="199"/>
  <c r="P316" i="199"/>
  <c r="P320" i="199"/>
  <c r="P324" i="199"/>
  <c r="P338" i="199"/>
  <c r="P348" i="199"/>
  <c r="P395" i="199"/>
  <c r="P403" i="199"/>
  <c r="P405" i="199"/>
  <c r="P410" i="199"/>
  <c r="P426" i="199"/>
  <c r="P442" i="199"/>
  <c r="P445" i="199"/>
  <c r="P449" i="199"/>
  <c r="P451" i="199"/>
  <c r="P100" i="199"/>
  <c r="P459" i="199"/>
  <c r="P463" i="199"/>
  <c r="P478" i="199"/>
  <c r="P487" i="199"/>
  <c r="P524" i="199"/>
  <c r="P528" i="199"/>
  <c r="P534" i="199"/>
  <c r="P536" i="199"/>
  <c r="P540" i="199"/>
  <c r="P545" i="199"/>
  <c r="P558" i="199"/>
  <c r="P565" i="199"/>
  <c r="P65" i="199"/>
  <c r="P592" i="199"/>
  <c r="P601" i="199"/>
  <c r="P615" i="199"/>
  <c r="P632" i="199"/>
  <c r="P639" i="199"/>
  <c r="P644" i="199"/>
  <c r="P647" i="199"/>
  <c r="P650" i="199"/>
  <c r="P669" i="199"/>
  <c r="P671" i="199"/>
  <c r="P673" i="199"/>
  <c r="P675" i="199"/>
  <c r="P690" i="199"/>
  <c r="P696" i="199"/>
  <c r="P704" i="199"/>
  <c r="P717" i="199"/>
  <c r="P725" i="199"/>
  <c r="P731" i="199"/>
  <c r="P733" i="199"/>
  <c r="P739" i="199"/>
  <c r="P746" i="199"/>
  <c r="P750" i="199"/>
  <c r="P770" i="199"/>
  <c r="P772" i="199"/>
  <c r="P662" i="199" l="1"/>
  <c r="P186" i="199"/>
  <c r="P85" i="199"/>
  <c r="P620" i="199"/>
  <c r="P287" i="199"/>
  <c r="P424" i="199"/>
  <c r="P336" i="199"/>
  <c r="P93" i="199"/>
  <c r="P393" i="199"/>
  <c r="P715" i="199"/>
  <c r="P457" i="199"/>
  <c r="P538" i="199"/>
  <c r="P532" i="199"/>
  <c r="P507" i="199"/>
  <c r="P492" i="199"/>
  <c r="N324" i="199"/>
  <c r="P259" i="199"/>
  <c r="P152" i="199"/>
  <c r="N122" i="199"/>
  <c r="P61" i="199"/>
  <c r="P694" i="199"/>
  <c r="P590" i="199"/>
  <c r="P547" i="199"/>
  <c r="P613" i="199"/>
  <c r="P768" i="199"/>
  <c r="P688" i="199"/>
  <c r="P630" i="199"/>
  <c r="P543" i="199"/>
  <c r="P581" i="199"/>
  <c r="P776" i="199"/>
  <c r="P275" i="199"/>
  <c r="P120" i="199"/>
  <c r="P108" i="199"/>
  <c r="P67" i="199"/>
  <c r="P179" i="199"/>
  <c r="P137" i="199"/>
  <c r="P637" i="199"/>
  <c r="P579" i="199" l="1"/>
  <c r="P16" i="199"/>
  <c r="P490" i="199"/>
  <c r="P91" i="199"/>
  <c r="P118" i="199"/>
  <c r="P106" i="199"/>
  <c r="P618" i="199"/>
  <c r="P588" i="199"/>
  <c r="P686" i="199"/>
  <c r="P713" i="199"/>
  <c r="P692" i="199"/>
  <c r="P766" i="199"/>
  <c r="P635" i="199"/>
  <c r="P774" i="199"/>
  <c r="N776" i="199"/>
  <c r="P422" i="199"/>
  <c r="P391" i="199"/>
  <c r="P384" i="199"/>
  <c r="P375" i="199"/>
  <c r="P285" i="199"/>
  <c r="P273" i="199"/>
  <c r="P150" i="199"/>
  <c r="P135" i="199"/>
  <c r="P455" i="199"/>
  <c r="P334" i="199"/>
  <c r="P505" i="199"/>
  <c r="P660" i="199"/>
  <c r="P438" i="199"/>
  <c r="P14" i="199" l="1"/>
  <c r="P175" i="199"/>
  <c r="P586" i="199"/>
  <c r="P332" i="199"/>
  <c r="P116" i="199"/>
  <c r="P684" i="199"/>
  <c r="N774" i="199"/>
  <c r="P173" i="199" l="1"/>
  <c r="P432" i="199"/>
  <c r="P184" i="199"/>
  <c r="P420" i="199" l="1"/>
  <c r="P148" i="199"/>
  <c r="O776" i="199" l="1"/>
  <c r="O492" i="199"/>
  <c r="O772" i="199"/>
  <c r="O770" i="199"/>
  <c r="O750" i="199"/>
  <c r="O746" i="199"/>
  <c r="O739" i="199"/>
  <c r="O731" i="199"/>
  <c r="O717" i="199"/>
  <c r="O704" i="199"/>
  <c r="O690" i="199"/>
  <c r="O675" i="199"/>
  <c r="O673" i="199"/>
  <c r="O671" i="199"/>
  <c r="O650" i="199"/>
  <c r="O647" i="199"/>
  <c r="O644" i="199"/>
  <c r="O639" i="199"/>
  <c r="O632" i="199"/>
  <c r="O615" i="199"/>
  <c r="O601" i="199"/>
  <c r="O597" i="199"/>
  <c r="O592" i="199"/>
  <c r="O569" i="199"/>
  <c r="O565" i="199"/>
  <c r="O558" i="199"/>
  <c r="O545" i="199"/>
  <c r="O540" i="199"/>
  <c r="O536" i="199"/>
  <c r="O534" i="199"/>
  <c r="O528" i="199"/>
  <c r="O524" i="199"/>
  <c r="O514" i="200"/>
  <c r="O507" i="200" s="1"/>
  <c r="O514" i="199"/>
  <c r="O487" i="200"/>
  <c r="O487" i="199"/>
  <c r="O469" i="200"/>
  <c r="O469" i="199"/>
  <c r="O463" i="200"/>
  <c r="O463" i="199"/>
  <c r="O459" i="200"/>
  <c r="O459" i="199"/>
  <c r="O100" i="200"/>
  <c r="N100" i="200" s="1"/>
  <c r="O100" i="199"/>
  <c r="O451" i="200"/>
  <c r="O451" i="199"/>
  <c r="O449" i="200"/>
  <c r="O449" i="199"/>
  <c r="O442" i="200"/>
  <c r="O442" i="199"/>
  <c r="O426" i="200"/>
  <c r="O426" i="199"/>
  <c r="N412" i="200"/>
  <c r="O410" i="200"/>
  <c r="O410" i="199"/>
  <c r="O405" i="200"/>
  <c r="O405" i="199"/>
  <c r="O403" i="200"/>
  <c r="O403" i="199"/>
  <c r="O395" i="200"/>
  <c r="O395" i="199"/>
  <c r="O348" i="200"/>
  <c r="O336" i="200" s="1"/>
  <c r="O348" i="199"/>
  <c r="O320" i="200"/>
  <c r="O316" i="200"/>
  <c r="O316" i="199"/>
  <c r="O308" i="200"/>
  <c r="O308" i="199"/>
  <c r="O304" i="200"/>
  <c r="O304" i="199"/>
  <c r="O298" i="200"/>
  <c r="O296" i="200"/>
  <c r="O296" i="199"/>
  <c r="O289" i="200"/>
  <c r="O277" i="200"/>
  <c r="O271" i="200"/>
  <c r="O271" i="199"/>
  <c r="O268" i="200"/>
  <c r="O268" i="199"/>
  <c r="O266" i="200"/>
  <c r="O266" i="199"/>
  <c r="O264" i="200"/>
  <c r="O261" i="200"/>
  <c r="O261" i="199"/>
  <c r="O239" i="200"/>
  <c r="O239" i="199"/>
  <c r="O236" i="200"/>
  <c r="O225" i="200"/>
  <c r="N225" i="200" s="1"/>
  <c r="O225" i="199"/>
  <c r="O217" i="200"/>
  <c r="O217" i="199"/>
  <c r="O197" i="200"/>
  <c r="O197" i="199"/>
  <c r="O193" i="200"/>
  <c r="O193" i="199"/>
  <c r="O191" i="200"/>
  <c r="O191" i="199"/>
  <c r="O188" i="200"/>
  <c r="O168" i="200"/>
  <c r="O168" i="199"/>
  <c r="O166" i="200"/>
  <c r="N165" i="200"/>
  <c r="N165" i="199"/>
  <c r="O164" i="200"/>
  <c r="O164" i="199"/>
  <c r="O161" i="200"/>
  <c r="O161" i="199"/>
  <c r="O158" i="200"/>
  <c r="O158" i="199"/>
  <c r="O181" i="200"/>
  <c r="O181" i="199"/>
  <c r="O156" i="200"/>
  <c r="O156" i="199"/>
  <c r="O154" i="200"/>
  <c r="O145" i="200"/>
  <c r="O145" i="199"/>
  <c r="O139" i="200"/>
  <c r="O139" i="199"/>
  <c r="O113" i="200"/>
  <c r="O113" i="199"/>
  <c r="O110" i="200"/>
  <c r="O110" i="199"/>
  <c r="O104" i="200"/>
  <c r="O104" i="199"/>
  <c r="O102" i="200"/>
  <c r="O102" i="199"/>
  <c r="O98" i="200"/>
  <c r="O87" i="200" s="1"/>
  <c r="O85" i="200" s="1"/>
  <c r="O98" i="199"/>
  <c r="O71" i="200"/>
  <c r="O71" i="199"/>
  <c r="O63" i="200"/>
  <c r="O61" i="200" s="1"/>
  <c r="O16" i="200" s="1"/>
  <c r="O63" i="199"/>
  <c r="N253" i="200"/>
  <c r="N752" i="199"/>
  <c r="N755" i="199"/>
  <c r="N756" i="199"/>
  <c r="N757" i="199"/>
  <c r="N751" i="199"/>
  <c r="N748" i="199"/>
  <c r="N749" i="199"/>
  <c r="N747" i="199"/>
  <c r="N741" i="199"/>
  <c r="N744" i="199"/>
  <c r="N740" i="199"/>
  <c r="N738" i="199"/>
  <c r="N736" i="199"/>
  <c r="N735" i="199"/>
  <c r="N734" i="199"/>
  <c r="N732" i="199"/>
  <c r="N728" i="199"/>
  <c r="N730" i="199"/>
  <c r="N726" i="199"/>
  <c r="N719" i="199"/>
  <c r="N720" i="199"/>
  <c r="N721" i="199"/>
  <c r="N722" i="199"/>
  <c r="N723" i="199"/>
  <c r="N724" i="199"/>
  <c r="N718" i="199"/>
  <c r="N706" i="199"/>
  <c r="N705" i="199"/>
  <c r="N703" i="199"/>
  <c r="N698" i="199"/>
  <c r="N697" i="199"/>
  <c r="N691" i="199"/>
  <c r="N677" i="199"/>
  <c r="N676" i="199"/>
  <c r="N674" i="199"/>
  <c r="N672" i="199"/>
  <c r="N670" i="199"/>
  <c r="N666" i="199"/>
  <c r="N667" i="199"/>
  <c r="N668" i="199"/>
  <c r="N665" i="199"/>
  <c r="N658" i="199"/>
  <c r="N654" i="199"/>
  <c r="N655" i="199"/>
  <c r="N653" i="199"/>
  <c r="N651" i="199"/>
  <c r="N649" i="199"/>
  <c r="N648" i="199"/>
  <c r="N646" i="199"/>
  <c r="N645" i="199"/>
  <c r="N641" i="199"/>
  <c r="N642" i="199"/>
  <c r="N643" i="199"/>
  <c r="N640" i="199"/>
  <c r="N634" i="199"/>
  <c r="N633" i="199"/>
  <c r="N623" i="199"/>
  <c r="N616" i="199"/>
  <c r="N617" i="199"/>
  <c r="N602" i="199"/>
  <c r="N600" i="199"/>
  <c r="N598" i="199"/>
  <c r="N594" i="199"/>
  <c r="N595" i="199"/>
  <c r="N596" i="199"/>
  <c r="N593" i="199"/>
  <c r="N66" i="199"/>
  <c r="N584" i="199"/>
  <c r="N576" i="199"/>
  <c r="N575" i="199"/>
  <c r="N571" i="199"/>
  <c r="N570" i="199"/>
  <c r="N568" i="199"/>
  <c r="N566" i="199"/>
  <c r="N559" i="199"/>
  <c r="N554" i="199"/>
  <c r="N555" i="199"/>
  <c r="N557" i="199"/>
  <c r="N546" i="199"/>
  <c r="N542" i="199"/>
  <c r="N541" i="199"/>
  <c r="N537" i="199"/>
  <c r="N535" i="199"/>
  <c r="N526" i="199"/>
  <c r="N527" i="199"/>
  <c r="N525" i="199"/>
  <c r="N516" i="200"/>
  <c r="N517" i="200"/>
  <c r="N518" i="200"/>
  <c r="N519" i="200"/>
  <c r="N520" i="200"/>
  <c r="N521" i="200"/>
  <c r="N522" i="200"/>
  <c r="N523" i="200"/>
  <c r="N516" i="199"/>
  <c r="N517" i="199"/>
  <c r="N518" i="199"/>
  <c r="N519" i="199"/>
  <c r="N520" i="199"/>
  <c r="N521" i="199"/>
  <c r="N522" i="199"/>
  <c r="N523" i="199"/>
  <c r="N515" i="200"/>
  <c r="N515" i="199"/>
  <c r="N511" i="200"/>
  <c r="N511" i="199"/>
  <c r="N510" i="200"/>
  <c r="N510" i="199"/>
  <c r="N489" i="200"/>
  <c r="N489" i="199"/>
  <c r="N488" i="200"/>
  <c r="N488" i="199"/>
  <c r="N480" i="200"/>
  <c r="N481" i="200"/>
  <c r="N482" i="200"/>
  <c r="N483" i="200"/>
  <c r="N485" i="200"/>
  <c r="N486" i="200"/>
  <c r="N480" i="199"/>
  <c r="N481" i="199"/>
  <c r="N482" i="199"/>
  <c r="N483" i="199"/>
  <c r="N485" i="199"/>
  <c r="N486" i="199"/>
  <c r="N479" i="200"/>
  <c r="N479" i="199"/>
  <c r="N477" i="200"/>
  <c r="N477" i="199"/>
  <c r="N471" i="200"/>
  <c r="N472" i="200"/>
  <c r="N473" i="200"/>
  <c r="N474" i="200"/>
  <c r="N475" i="200"/>
  <c r="N476" i="200"/>
  <c r="N471" i="199"/>
  <c r="N472" i="199"/>
  <c r="N473" i="199"/>
  <c r="N474" i="199"/>
  <c r="N475" i="199"/>
  <c r="N476" i="199"/>
  <c r="N470" i="200"/>
  <c r="N470" i="199"/>
  <c r="N465" i="200"/>
  <c r="N466" i="200"/>
  <c r="N467" i="200"/>
  <c r="N468" i="200"/>
  <c r="N465" i="199"/>
  <c r="N466" i="199"/>
  <c r="N467" i="199"/>
  <c r="N468" i="199"/>
  <c r="N464" i="200"/>
  <c r="N464" i="199"/>
  <c r="N461" i="200"/>
  <c r="N462" i="200"/>
  <c r="N461" i="199"/>
  <c r="N462" i="199"/>
  <c r="N460" i="200"/>
  <c r="N460" i="199"/>
  <c r="N101" i="200"/>
  <c r="N101" i="199"/>
  <c r="N452" i="200"/>
  <c r="N452" i="199"/>
  <c r="N450" i="200"/>
  <c r="N450" i="199"/>
  <c r="N447" i="200"/>
  <c r="N448" i="200"/>
  <c r="N447" i="199"/>
  <c r="N448" i="199"/>
  <c r="N446" i="200"/>
  <c r="N446" i="199"/>
  <c r="N444" i="200"/>
  <c r="N444" i="199"/>
  <c r="N443" i="200"/>
  <c r="N443" i="199"/>
  <c r="N314" i="200"/>
  <c r="N314" i="199"/>
  <c r="N427" i="200"/>
  <c r="N427" i="199"/>
  <c r="N315" i="200"/>
  <c r="N315" i="199"/>
  <c r="N415" i="200"/>
  <c r="N415" i="199"/>
  <c r="N414" i="200"/>
  <c r="N414" i="199"/>
  <c r="N408" i="200"/>
  <c r="N408" i="199"/>
  <c r="N411" i="200"/>
  <c r="N411" i="199"/>
  <c r="N406" i="200"/>
  <c r="N406" i="199"/>
  <c r="N404" i="200"/>
  <c r="N404" i="199"/>
  <c r="N397" i="200"/>
  <c r="N398" i="200"/>
  <c r="N399" i="200"/>
  <c r="N400" i="200"/>
  <c r="N401" i="200"/>
  <c r="N402" i="200"/>
  <c r="N397" i="199"/>
  <c r="N398" i="199"/>
  <c r="N399" i="199"/>
  <c r="N400" i="199"/>
  <c r="N401" i="199"/>
  <c r="N402" i="199"/>
  <c r="N396" i="200"/>
  <c r="N396" i="199"/>
  <c r="N383" i="200"/>
  <c r="N383" i="199"/>
  <c r="N380" i="200"/>
  <c r="N380" i="199"/>
  <c r="N349" i="200"/>
  <c r="N349" i="199"/>
  <c r="N341" i="200"/>
  <c r="N342" i="200"/>
  <c r="N343" i="200"/>
  <c r="N344" i="200"/>
  <c r="N345" i="200"/>
  <c r="N346" i="200"/>
  <c r="N347" i="200"/>
  <c r="N341" i="199"/>
  <c r="N342" i="199"/>
  <c r="N343" i="199"/>
  <c r="N344" i="199"/>
  <c r="N345" i="199"/>
  <c r="N346" i="199"/>
  <c r="N347" i="199"/>
  <c r="N339" i="200"/>
  <c r="N339" i="199"/>
  <c r="N326" i="200"/>
  <c r="N326" i="199"/>
  <c r="N322" i="200"/>
  <c r="N323" i="200"/>
  <c r="N322" i="199"/>
  <c r="N323" i="199"/>
  <c r="N321" i="200"/>
  <c r="N321" i="199"/>
  <c r="N318" i="200"/>
  <c r="N319" i="200"/>
  <c r="N318" i="199"/>
  <c r="N319" i="199"/>
  <c r="N317" i="200"/>
  <c r="N317" i="199"/>
  <c r="N312" i="200"/>
  <c r="N312" i="199"/>
  <c r="N309" i="200"/>
  <c r="N309" i="199"/>
  <c r="N306" i="200"/>
  <c r="N307" i="200"/>
  <c r="N306" i="199"/>
  <c r="N307" i="199"/>
  <c r="N305" i="200"/>
  <c r="N305" i="199"/>
  <c r="N300" i="200"/>
  <c r="N301" i="200"/>
  <c r="N302" i="200"/>
  <c r="N303" i="200"/>
  <c r="N300" i="199"/>
  <c r="N301" i="199"/>
  <c r="N302" i="199"/>
  <c r="N303" i="199"/>
  <c r="N299" i="200"/>
  <c r="N299" i="199"/>
  <c r="N297" i="200"/>
  <c r="N297" i="199"/>
  <c r="N294" i="200"/>
  <c r="N294" i="199"/>
  <c r="N291" i="200"/>
  <c r="N291" i="199"/>
  <c r="N290" i="200"/>
  <c r="N290" i="199"/>
  <c r="N279" i="200"/>
  <c r="N280" i="200"/>
  <c r="N281" i="200"/>
  <c r="N282" i="200"/>
  <c r="N283" i="200"/>
  <c r="N284" i="200"/>
  <c r="N279" i="199"/>
  <c r="N280" i="199"/>
  <c r="N281" i="199"/>
  <c r="N282" i="199"/>
  <c r="N283" i="199"/>
  <c r="N284" i="199"/>
  <c r="N278" i="200"/>
  <c r="N278" i="199"/>
  <c r="N272" i="200"/>
  <c r="N272" i="199"/>
  <c r="N270" i="200"/>
  <c r="N269" i="200"/>
  <c r="N269" i="199"/>
  <c r="N267" i="200"/>
  <c r="N267" i="199"/>
  <c r="N265" i="200"/>
  <c r="N265" i="199"/>
  <c r="N263" i="200"/>
  <c r="N263" i="199"/>
  <c r="N262" i="200"/>
  <c r="N262" i="199"/>
  <c r="N254" i="200"/>
  <c r="N254" i="199"/>
  <c r="N252" i="200"/>
  <c r="N245" i="200"/>
  <c r="N246" i="200"/>
  <c r="N247" i="200"/>
  <c r="N248" i="200"/>
  <c r="N249" i="200"/>
  <c r="N245" i="199"/>
  <c r="N246" i="199"/>
  <c r="N247" i="199"/>
  <c r="N248" i="199"/>
  <c r="N249" i="199"/>
  <c r="N244" i="200"/>
  <c r="N244" i="199"/>
  <c r="N242" i="200"/>
  <c r="N242" i="199"/>
  <c r="N241" i="200"/>
  <c r="N241" i="199"/>
  <c r="N240" i="200"/>
  <c r="N240" i="199"/>
  <c r="N238" i="200"/>
  <c r="N238" i="199"/>
  <c r="N237" i="200"/>
  <c r="N237" i="199"/>
  <c r="N235" i="200"/>
  <c r="N235" i="199"/>
  <c r="N233" i="200"/>
  <c r="N233" i="199"/>
  <c r="N229" i="200"/>
  <c r="N230" i="200"/>
  <c r="N231" i="200"/>
  <c r="N229" i="199"/>
  <c r="N230" i="199"/>
  <c r="N231" i="199"/>
  <c r="N228" i="200"/>
  <c r="N228" i="199"/>
  <c r="N221" i="200"/>
  <c r="N222" i="200"/>
  <c r="N223" i="200"/>
  <c r="N221" i="199"/>
  <c r="N222" i="199"/>
  <c r="N223" i="199"/>
  <c r="N220" i="200"/>
  <c r="N220" i="199"/>
  <c r="N218" i="200"/>
  <c r="N218" i="199"/>
  <c r="N215" i="200"/>
  <c r="N215" i="199"/>
  <c r="N213" i="200"/>
  <c r="N213" i="199"/>
  <c r="N203" i="200"/>
  <c r="N204" i="200"/>
  <c r="N203" i="199"/>
  <c r="N204" i="199"/>
  <c r="N202" i="200"/>
  <c r="N202" i="199"/>
  <c r="N199" i="200"/>
  <c r="N200" i="200"/>
  <c r="N199" i="199"/>
  <c r="N200" i="199"/>
  <c r="N198" i="200"/>
  <c r="N198" i="199"/>
  <c r="N196" i="200"/>
  <c r="N196" i="199"/>
  <c r="N195" i="200"/>
  <c r="N195" i="199"/>
  <c r="N194" i="200"/>
  <c r="N194" i="199"/>
  <c r="N192" i="200"/>
  <c r="N192" i="199"/>
  <c r="N190" i="200"/>
  <c r="N190" i="199"/>
  <c r="N189" i="200"/>
  <c r="N189" i="199"/>
  <c r="N169" i="200"/>
  <c r="N169" i="199"/>
  <c r="N163" i="200"/>
  <c r="N163" i="199"/>
  <c r="N160" i="200"/>
  <c r="N160" i="199"/>
  <c r="N159" i="200"/>
  <c r="N159" i="199"/>
  <c r="N157" i="200"/>
  <c r="N157" i="199"/>
  <c r="N155" i="200"/>
  <c r="N155" i="199"/>
  <c r="N147" i="200"/>
  <c r="N147" i="199"/>
  <c r="N146" i="200"/>
  <c r="N146" i="199"/>
  <c r="N141" i="200"/>
  <c r="N142" i="200"/>
  <c r="N143" i="200"/>
  <c r="N144" i="200"/>
  <c r="N141" i="199"/>
  <c r="N142" i="199"/>
  <c r="N143" i="199"/>
  <c r="N144" i="199"/>
  <c r="N140" i="200"/>
  <c r="N140" i="199"/>
  <c r="N125" i="200"/>
  <c r="N126" i="200"/>
  <c r="N127" i="200"/>
  <c r="N128" i="200"/>
  <c r="N129" i="200"/>
  <c r="N130" i="200"/>
  <c r="N131" i="200"/>
  <c r="N132" i="200"/>
  <c r="N133" i="200"/>
  <c r="N134" i="200"/>
  <c r="N125" i="199"/>
  <c r="N126" i="199"/>
  <c r="N127" i="199"/>
  <c r="N128" i="199"/>
  <c r="N129" i="199"/>
  <c r="N130" i="199"/>
  <c r="N131" i="199"/>
  <c r="N132" i="199"/>
  <c r="N133" i="199"/>
  <c r="N134" i="199"/>
  <c r="N123" i="200"/>
  <c r="N123" i="199"/>
  <c r="N115" i="200"/>
  <c r="N115" i="199"/>
  <c r="N114" i="200"/>
  <c r="N114" i="199"/>
  <c r="N111" i="200"/>
  <c r="N111" i="199"/>
  <c r="N112" i="200"/>
  <c r="N112" i="199"/>
  <c r="N105" i="200"/>
  <c r="N105" i="199"/>
  <c r="N103" i="200"/>
  <c r="N103" i="199"/>
  <c r="N99" i="200"/>
  <c r="N99" i="199"/>
  <c r="N73" i="200"/>
  <c r="N74" i="200"/>
  <c r="N75" i="200"/>
  <c r="N76" i="200"/>
  <c r="N77" i="200"/>
  <c r="N78" i="200"/>
  <c r="N79" i="200"/>
  <c r="N80" i="200"/>
  <c r="N81" i="200"/>
  <c r="N82" i="200"/>
  <c r="N83" i="200"/>
  <c r="N84" i="200"/>
  <c r="N73" i="199"/>
  <c r="N74" i="199"/>
  <c r="N75" i="199"/>
  <c r="N76" i="199"/>
  <c r="N77" i="199"/>
  <c r="N78" i="199"/>
  <c r="N79" i="199"/>
  <c r="N80" i="199"/>
  <c r="N81" i="199"/>
  <c r="N82" i="199"/>
  <c r="N83" i="199"/>
  <c r="N84" i="199"/>
  <c r="N72" i="200"/>
  <c r="N72" i="199"/>
  <c r="N58" i="200"/>
  <c r="N58" i="199"/>
  <c r="N57" i="200"/>
  <c r="N57" i="199"/>
  <c r="N22" i="200"/>
  <c r="N23" i="200"/>
  <c r="N24" i="200"/>
  <c r="N54" i="200"/>
  <c r="N55" i="200"/>
  <c r="N22" i="199"/>
  <c r="N23" i="199"/>
  <c r="N24" i="199"/>
  <c r="N54" i="199"/>
  <c r="N55" i="199"/>
  <c r="N21" i="200"/>
  <c r="N21" i="199"/>
  <c r="O662" i="199" l="1"/>
  <c r="O87" i="199"/>
  <c r="O547" i="199"/>
  <c r="O424" i="199"/>
  <c r="N181" i="199"/>
  <c r="O620" i="199"/>
  <c r="N451" i="200"/>
  <c r="O287" i="200"/>
  <c r="O336" i="199"/>
  <c r="N100" i="199"/>
  <c r="O287" i="199"/>
  <c r="O259" i="199"/>
  <c r="O393" i="200"/>
  <c r="O393" i="199"/>
  <c r="O457" i="199"/>
  <c r="O715" i="199"/>
  <c r="O457" i="200"/>
  <c r="N583" i="199"/>
  <c r="O538" i="199"/>
  <c r="N549" i="199"/>
  <c r="O532" i="199"/>
  <c r="N509" i="200"/>
  <c r="O507" i="199"/>
  <c r="O492" i="200"/>
  <c r="O490" i="200" s="1"/>
  <c r="N509" i="199"/>
  <c r="O259" i="200"/>
  <c r="N225" i="199"/>
  <c r="O152" i="200"/>
  <c r="O150" i="200" s="1"/>
  <c r="O93" i="200"/>
  <c r="O93" i="199"/>
  <c r="N65" i="199"/>
  <c r="O61" i="199"/>
  <c r="N657" i="199"/>
  <c r="O590" i="199"/>
  <c r="O694" i="199"/>
  <c r="N615" i="199"/>
  <c r="O137" i="200"/>
  <c r="N410" i="199"/>
  <c r="N403" i="199"/>
  <c r="N405" i="199"/>
  <c r="O377" i="199"/>
  <c r="N271" i="199"/>
  <c r="O275" i="199"/>
  <c r="N63" i="199"/>
  <c r="O120" i="199"/>
  <c r="O69" i="199"/>
  <c r="O108" i="199"/>
  <c r="N71" i="199"/>
  <c r="O688" i="199"/>
  <c r="O581" i="199"/>
  <c r="O543" i="199"/>
  <c r="N271" i="200"/>
  <c r="O774" i="199"/>
  <c r="O630" i="199"/>
  <c r="O613" i="199"/>
  <c r="O179" i="199"/>
  <c r="O637" i="199"/>
  <c r="O424" i="200"/>
  <c r="O275" i="200"/>
  <c r="O377" i="200"/>
  <c r="O179" i="200"/>
  <c r="O120" i="200"/>
  <c r="O108" i="200"/>
  <c r="N63" i="200"/>
  <c r="N61" i="200" s="1"/>
  <c r="O69" i="200"/>
  <c r="O768" i="199"/>
  <c r="O85" i="199" l="1"/>
  <c r="O579" i="199"/>
  <c r="O16" i="199"/>
  <c r="N177" i="200"/>
  <c r="N175" i="200" s="1"/>
  <c r="O175" i="200"/>
  <c r="O173" i="200" s="1"/>
  <c r="O175" i="199"/>
  <c r="N177" i="199"/>
  <c r="O334" i="199"/>
  <c r="O285" i="199"/>
  <c r="O490" i="199"/>
  <c r="N61" i="199"/>
  <c r="N626" i="199"/>
  <c r="O384" i="199"/>
  <c r="O438" i="199"/>
  <c r="O375" i="199"/>
  <c r="O273" i="199"/>
  <c r="N69" i="199"/>
  <c r="O67" i="199"/>
  <c r="O118" i="199"/>
  <c r="O91" i="199"/>
  <c r="O391" i="199"/>
  <c r="O713" i="199"/>
  <c r="O686" i="199"/>
  <c r="O422" i="199"/>
  <c r="O692" i="199"/>
  <c r="O635" i="199"/>
  <c r="O618" i="199"/>
  <c r="O588" i="199"/>
  <c r="O455" i="199"/>
  <c r="O422" i="200"/>
  <c r="O438" i="200"/>
  <c r="O334" i="200"/>
  <c r="O384" i="200"/>
  <c r="O285" i="200"/>
  <c r="O273" i="200"/>
  <c r="O375" i="200"/>
  <c r="O391" i="200"/>
  <c r="O91" i="200"/>
  <c r="O67" i="200"/>
  <c r="O660" i="199"/>
  <c r="O766" i="199"/>
  <c r="N175" i="199" l="1"/>
  <c r="O173" i="199"/>
  <c r="O420" i="199"/>
  <c r="O332" i="199"/>
  <c r="O586" i="199"/>
  <c r="N67" i="199"/>
  <c r="O332" i="200"/>
  <c r="O684" i="199"/>
  <c r="O455" i="200" l="1"/>
  <c r="O420" i="200" l="1"/>
  <c r="N71" i="200" l="1"/>
  <c r="N69" i="200" l="1"/>
  <c r="O135" i="200"/>
  <c r="O118" i="200"/>
  <c r="O106" i="200"/>
  <c r="O14" i="200" s="1"/>
  <c r="N139" i="200"/>
  <c r="N110" i="200"/>
  <c r="N145" i="200"/>
  <c r="N113" i="200"/>
  <c r="N104" i="200"/>
  <c r="N102" i="200"/>
  <c r="N98" i="200"/>
  <c r="N87" i="200" s="1"/>
  <c r="N85" i="200" s="1"/>
  <c r="N154" i="200"/>
  <c r="N156" i="200"/>
  <c r="N93" i="200" l="1"/>
  <c r="N137" i="200"/>
  <c r="N135" i="200" s="1"/>
  <c r="N108" i="200"/>
  <c r="N120" i="200"/>
  <c r="N67" i="200"/>
  <c r="O116" i="200"/>
  <c r="N118" i="200" l="1"/>
  <c r="N91" i="200"/>
  <c r="N106" i="200"/>
  <c r="N158" i="200"/>
  <c r="N161" i="200"/>
  <c r="N164" i="200"/>
  <c r="N166" i="200"/>
  <c r="N116" i="200" l="1"/>
  <c r="N243" i="200"/>
  <c r="N236" i="200"/>
  <c r="N217" i="200"/>
  <c r="N188" i="200"/>
  <c r="N239" i="200"/>
  <c r="N219" i="200"/>
  <c r="N201" i="200"/>
  <c r="N197" i="200"/>
  <c r="N193" i="200"/>
  <c r="N191" i="200"/>
  <c r="N261" i="200" l="1"/>
  <c r="N277" i="200"/>
  <c r="N264" i="200"/>
  <c r="N308" i="200"/>
  <c r="N289" i="200"/>
  <c r="N292" i="200"/>
  <c r="N316" i="200"/>
  <c r="N296" i="200"/>
  <c r="N266" i="200"/>
  <c r="N320" i="200"/>
  <c r="N298" i="200"/>
  <c r="N268" i="200"/>
  <c r="N327" i="200"/>
  <c r="N304" i="200"/>
  <c r="N259" i="200" l="1"/>
  <c r="N275" i="200"/>
  <c r="N338" i="200"/>
  <c r="N348" i="200"/>
  <c r="N168" i="200"/>
  <c r="N152" i="200" l="1"/>
  <c r="N150" i="200" s="1"/>
  <c r="N336" i="200"/>
  <c r="N273" i="200"/>
  <c r="N313" i="200"/>
  <c r="N403" i="200"/>
  <c r="N426" i="200"/>
  <c r="N405" i="200"/>
  <c r="N395" i="200"/>
  <c r="N181" i="200"/>
  <c r="N379" i="200"/>
  <c r="N393" i="200" l="1"/>
  <c r="N287" i="200"/>
  <c r="N285" i="200" s="1"/>
  <c r="N424" i="200"/>
  <c r="N377" i="200"/>
  <c r="N179" i="200"/>
  <c r="N173" i="200" s="1"/>
  <c r="N487" i="200"/>
  <c r="N463" i="200"/>
  <c r="N442" i="200"/>
  <c r="N445" i="200"/>
  <c r="N449" i="200"/>
  <c r="N490" i="200"/>
  <c r="N478" i="200"/>
  <c r="N469" i="200"/>
  <c r="N459" i="200"/>
  <c r="N457" i="200" l="1"/>
  <c r="N455" i="200" s="1"/>
  <c r="N438" i="200"/>
  <c r="N434" i="200" s="1"/>
  <c r="N432" i="200" s="1"/>
  <c r="N422" i="200"/>
  <c r="N375" i="200"/>
  <c r="N334" i="200"/>
  <c r="N391" i="200"/>
  <c r="N514" i="200"/>
  <c r="N507" i="200" l="1"/>
  <c r="N420" i="200"/>
  <c r="N384" i="200"/>
  <c r="N332" i="200" l="1"/>
  <c r="O106" i="199" l="1"/>
  <c r="N110" i="199"/>
  <c r="N113" i="199"/>
  <c r="N104" i="199"/>
  <c r="N102" i="199"/>
  <c r="N98" i="199"/>
  <c r="O14" i="199" l="1"/>
  <c r="N87" i="199"/>
  <c r="N93" i="199"/>
  <c r="N108" i="199"/>
  <c r="N85" i="199" l="1"/>
  <c r="N91" i="199"/>
  <c r="N106" i="199"/>
  <c r="N120" i="199"/>
  <c r="N139" i="199"/>
  <c r="N145" i="199"/>
  <c r="O137" i="199"/>
  <c r="N156" i="199"/>
  <c r="N118" i="199" l="1"/>
  <c r="O135" i="199"/>
  <c r="N137" i="199"/>
  <c r="N154" i="199"/>
  <c r="O116" i="199" l="1"/>
  <c r="N135" i="199"/>
  <c r="N158" i="199"/>
  <c r="N161" i="199"/>
  <c r="N164" i="199"/>
  <c r="N116" i="199" l="1"/>
  <c r="N243" i="199"/>
  <c r="N236" i="199"/>
  <c r="N217" i="199"/>
  <c r="N188" i="199"/>
  <c r="N253" i="199"/>
  <c r="N239" i="199"/>
  <c r="N201" i="199"/>
  <c r="N197" i="199"/>
  <c r="N193" i="199"/>
  <c r="N191" i="199"/>
  <c r="N277" i="199" l="1"/>
  <c r="N261" i="199"/>
  <c r="N308" i="199"/>
  <c r="N289" i="199"/>
  <c r="N264" i="199"/>
  <c r="N292" i="199"/>
  <c r="N316" i="199"/>
  <c r="N296" i="199"/>
  <c r="N320" i="199"/>
  <c r="N298" i="199"/>
  <c r="N266" i="199"/>
  <c r="N327" i="199"/>
  <c r="N304" i="199"/>
  <c r="N268" i="199"/>
  <c r="N259" i="199" l="1"/>
  <c r="N275" i="199"/>
  <c r="N338" i="199"/>
  <c r="N348" i="199"/>
  <c r="N336" i="199" l="1"/>
  <c r="N273" i="199"/>
  <c r="N168" i="199"/>
  <c r="N379" i="199"/>
  <c r="N377" i="199" l="1"/>
  <c r="N395" i="199"/>
  <c r="N412" i="199"/>
  <c r="N375" i="199" l="1"/>
  <c r="N334" i="199"/>
  <c r="N179" i="199"/>
  <c r="N313" i="199"/>
  <c r="N426" i="199"/>
  <c r="N173" i="199" l="1"/>
  <c r="N424" i="199"/>
  <c r="N287" i="199"/>
  <c r="N393" i="199"/>
  <c r="N285" i="199" l="1"/>
  <c r="N422" i="199"/>
  <c r="N391" i="199"/>
  <c r="N442" i="199"/>
  <c r="N445" i="199"/>
  <c r="N487" i="199"/>
  <c r="N463" i="199"/>
  <c r="N449" i="199"/>
  <c r="N478" i="199"/>
  <c r="N469" i="199"/>
  <c r="N459" i="199"/>
  <c r="N451" i="199"/>
  <c r="N457" i="199" l="1"/>
  <c r="N384" i="199"/>
  <c r="N514" i="199"/>
  <c r="N490" i="199" l="1"/>
  <c r="N332" i="199"/>
  <c r="N455" i="199"/>
  <c r="N438" i="199"/>
  <c r="N565" i="199" l="1"/>
  <c r="N540" i="199"/>
  <c r="N432" i="199" l="1"/>
  <c r="N572" i="199"/>
  <c r="N538" i="199"/>
  <c r="N420" i="199" l="1"/>
  <c r="N613" i="199"/>
  <c r="N581" i="199"/>
  <c r="N639" i="199"/>
  <c r="N669" i="199"/>
  <c r="N644" i="199"/>
  <c r="N671" i="199"/>
  <c r="N647" i="199"/>
  <c r="N673" i="199"/>
  <c r="N650" i="199"/>
  <c r="N675" i="199"/>
  <c r="N652" i="199"/>
  <c r="N704" i="199"/>
  <c r="N662" i="199" l="1"/>
  <c r="N579" i="199"/>
  <c r="N637" i="199"/>
  <c r="N592" i="199"/>
  <c r="N597" i="199"/>
  <c r="N601" i="199"/>
  <c r="N622" i="199"/>
  <c r="N632" i="199"/>
  <c r="N690" i="199"/>
  <c r="N717" i="199"/>
  <c r="N696" i="199"/>
  <c r="N620" i="199" l="1"/>
  <c r="N694" i="199"/>
  <c r="N590" i="199"/>
  <c r="N688" i="199"/>
  <c r="N635" i="199"/>
  <c r="N630" i="199"/>
  <c r="N660" i="199"/>
  <c r="N725" i="199"/>
  <c r="N731" i="199"/>
  <c r="N733" i="199"/>
  <c r="N618" i="199" l="1"/>
  <c r="N692" i="199"/>
  <c r="N686" i="199"/>
  <c r="N588" i="199"/>
  <c r="N739" i="199"/>
  <c r="N746" i="199"/>
  <c r="N750" i="199"/>
  <c r="N772" i="199"/>
  <c r="N715" i="199" l="1"/>
  <c r="N586" i="199"/>
  <c r="N770" i="199"/>
  <c r="N713" i="199" l="1"/>
  <c r="N768" i="199"/>
  <c r="N766" i="199" l="1"/>
  <c r="N569" i="199"/>
  <c r="N684" i="199" l="1"/>
  <c r="N534" i="199"/>
  <c r="N536" i="199"/>
  <c r="N545" i="199"/>
  <c r="N558" i="199"/>
  <c r="N547" i="199" l="1"/>
  <c r="N532" i="199"/>
  <c r="N543" i="199"/>
  <c r="N524" i="199"/>
  <c r="N528" i="199"/>
  <c r="N507" i="199" l="1"/>
  <c r="A259" i="200" l="1"/>
  <c r="A266" i="200"/>
  <c r="A267" i="200"/>
  <c r="A268" i="200"/>
  <c r="A269" i="200"/>
  <c r="A270" i="200"/>
  <c r="A271" i="200"/>
  <c r="A272" i="200"/>
  <c r="A308" i="200"/>
  <c r="A309" i="200"/>
  <c r="A312" i="200"/>
  <c r="A316" i="200"/>
  <c r="A317" i="200"/>
  <c r="A318" i="200"/>
  <c r="A319" i="200"/>
  <c r="A320" i="200"/>
  <c r="A321" i="200"/>
  <c r="A322" i="200"/>
  <c r="A323" i="200"/>
  <c r="A324" i="200"/>
  <c r="A326" i="200"/>
  <c r="A327" i="200"/>
  <c r="A332" i="200"/>
  <c r="A333" i="200"/>
  <c r="A334" i="200"/>
  <c r="A335" i="200"/>
  <c r="A336" i="200"/>
  <c r="A337" i="200"/>
  <c r="A338" i="200"/>
  <c r="A339" i="200"/>
  <c r="A341" i="200"/>
  <c r="A342" i="200"/>
  <c r="A343" i="200"/>
  <c r="A345" i="200"/>
  <c r="A346" i="200"/>
  <c r="A347" i="200"/>
  <c r="A348" i="200"/>
  <c r="A349" i="200"/>
  <c r="A375" i="200"/>
  <c r="A376" i="200"/>
  <c r="A377" i="200"/>
  <c r="A378" i="200"/>
  <c r="A379" i="200"/>
  <c r="A385" i="200"/>
  <c r="A386" i="200"/>
  <c r="A387" i="200"/>
  <c r="A391" i="200"/>
  <c r="A954" i="207" l="1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A1273" i="207"/>
  <c r="A1274" i="207"/>
  <c r="A1275" i="207"/>
  <c r="A1276" i="207"/>
  <c r="A1277" i="207"/>
  <c r="A1278" i="207"/>
  <c r="A1279" i="207"/>
  <c r="A1280" i="207"/>
  <c r="A1281" i="207"/>
  <c r="A1282" i="207"/>
  <c r="A1283" i="207"/>
  <c r="A1284" i="207"/>
  <c r="A1285" i="207"/>
  <c r="A1286" i="207"/>
  <c r="A1287" i="207"/>
  <c r="A1288" i="207"/>
  <c r="A1289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9" i="200"/>
  <c r="A40" i="200"/>
  <c r="A41" i="200"/>
  <c r="A42" i="200"/>
  <c r="A43" i="200"/>
  <c r="A44" i="200"/>
  <c r="A46" i="200"/>
  <c r="A47" i="200"/>
  <c r="A49" i="200"/>
  <c r="A50" i="200"/>
  <c r="A51" i="200"/>
  <c r="A52" i="200"/>
  <c r="A53" i="200"/>
  <c r="A54" i="200"/>
  <c r="A55" i="200"/>
  <c r="A56" i="200"/>
  <c r="A57" i="200"/>
  <c r="A63" i="200"/>
  <c r="A64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91" i="200"/>
  <c r="A92" i="200"/>
  <c r="A93" i="200"/>
  <c r="A94" i="200"/>
  <c r="A95" i="200"/>
  <c r="A97" i="200"/>
  <c r="A98" i="200"/>
  <c r="A99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7" i="200"/>
  <c r="A118" i="200"/>
  <c r="A119" i="200"/>
  <c r="A120" i="200"/>
  <c r="A121" i="200"/>
  <c r="A122" i="200"/>
  <c r="A123" i="200"/>
  <c r="A125" i="200"/>
  <c r="A126" i="200"/>
  <c r="A127" i="200"/>
  <c r="A128" i="200"/>
  <c r="A129" i="200"/>
  <c r="A130" i="200"/>
  <c r="A131" i="200"/>
  <c r="A132" i="200"/>
  <c r="A135" i="200"/>
  <c r="A136" i="200"/>
  <c r="A137" i="200"/>
  <c r="A138" i="200"/>
  <c r="A139" i="200"/>
  <c r="A140" i="200"/>
  <c r="A141" i="200"/>
  <c r="A142" i="200"/>
  <c r="A143" i="200"/>
  <c r="A144" i="200"/>
  <c r="A145" i="200"/>
  <c r="A146" i="200"/>
  <c r="A147" i="200"/>
  <c r="A148" i="200"/>
  <c r="A149" i="200"/>
  <c r="A151" i="200"/>
  <c r="A152" i="200"/>
  <c r="A153" i="200"/>
  <c r="A154" i="200"/>
  <c r="A155" i="200"/>
  <c r="A156" i="200"/>
  <c r="A157" i="200"/>
  <c r="A173" i="200"/>
  <c r="A174" i="200"/>
  <c r="A179" i="200"/>
  <c r="A180" i="200"/>
  <c r="A181" i="200"/>
  <c r="A182" i="200"/>
  <c r="A183" i="200"/>
  <c r="A159" i="200"/>
  <c r="A161" i="200"/>
  <c r="A162" i="200"/>
  <c r="A163" i="200"/>
  <c r="A164" i="200"/>
  <c r="A165" i="200"/>
  <c r="A166" i="200"/>
  <c r="A167" i="200"/>
  <c r="A168" i="200"/>
  <c r="A169" i="200"/>
  <c r="A184" i="200"/>
  <c r="A185" i="200"/>
  <c r="A186" i="200"/>
  <c r="A187" i="200"/>
  <c r="A188" i="200"/>
  <c r="A189" i="200"/>
  <c r="A190" i="200"/>
  <c r="A191" i="200"/>
  <c r="A192" i="200"/>
  <c r="A193" i="200"/>
  <c r="A194" i="200"/>
  <c r="A195" i="200"/>
  <c r="A196" i="200"/>
  <c r="A197" i="200"/>
  <c r="A198" i="200"/>
  <c r="A199" i="200"/>
  <c r="A200" i="200"/>
  <c r="A201" i="200"/>
  <c r="A202" i="200"/>
  <c r="A203" i="200"/>
  <c r="A204" i="200"/>
  <c r="A212" i="200"/>
  <c r="A213" i="200"/>
  <c r="A215" i="200"/>
  <c r="A217" i="200"/>
  <c r="A218" i="200"/>
  <c r="A219" i="200"/>
  <c r="A220" i="200"/>
  <c r="A221" i="200"/>
  <c r="A222" i="200"/>
  <c r="A223" i="200"/>
  <c r="A225" i="200"/>
  <c r="A228" i="200"/>
  <c r="A229" i="200"/>
  <c r="A230" i="200"/>
  <c r="A231" i="200"/>
  <c r="A232" i="200"/>
  <c r="A233" i="200"/>
  <c r="A235" i="200"/>
  <c r="A236" i="200"/>
  <c r="A237" i="200"/>
  <c r="A238" i="200"/>
  <c r="A239" i="200"/>
  <c r="A240" i="200"/>
  <c r="A241" i="200"/>
  <c r="A242" i="200"/>
  <c r="A243" i="200"/>
  <c r="A244" i="200"/>
  <c r="A245" i="200"/>
  <c r="A246" i="200"/>
  <c r="A247" i="200"/>
  <c r="A249" i="200"/>
  <c r="A250" i="200"/>
  <c r="A252" i="200"/>
  <c r="A253" i="200"/>
  <c r="A254" i="200"/>
  <c r="A392" i="200"/>
  <c r="A393" i="200"/>
  <c r="A394" i="200"/>
  <c r="A395" i="200"/>
  <c r="A396" i="200"/>
  <c r="A397" i="200"/>
  <c r="A398" i="200"/>
  <c r="A399" i="200"/>
  <c r="A400" i="200"/>
  <c r="A401" i="200"/>
  <c r="A402" i="200"/>
  <c r="A403" i="200"/>
  <c r="A404" i="200"/>
  <c r="A405" i="200"/>
  <c r="A406" i="200"/>
  <c r="A410" i="200"/>
  <c r="A411" i="200"/>
  <c r="A407" i="200"/>
  <c r="A408" i="200"/>
  <c r="A412" i="200"/>
  <c r="A414" i="200"/>
  <c r="A415" i="200"/>
  <c r="A421" i="200"/>
  <c r="A422" i="200"/>
  <c r="A423" i="200"/>
  <c r="A424" i="200"/>
  <c r="A425" i="200"/>
  <c r="A313" i="200"/>
  <c r="A314" i="200"/>
  <c r="A315" i="200"/>
  <c r="A426" i="200"/>
  <c r="A42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50" i="200"/>
  <c r="A451" i="200"/>
  <c r="A452" i="200"/>
  <c r="A100" i="200"/>
  <c r="A101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7" i="200"/>
  <c r="A488" i="200"/>
  <c r="A489" i="200"/>
  <c r="A490" i="200"/>
  <c r="A491" i="200"/>
  <c r="A492" i="200"/>
  <c r="A493" i="200"/>
  <c r="A494" i="200"/>
  <c r="A495" i="200"/>
  <c r="A496" i="200"/>
  <c r="A497" i="200"/>
  <c r="A498" i="200"/>
  <c r="A499" i="200"/>
  <c r="A500" i="200"/>
  <c r="A503" i="200"/>
  <c r="A504" i="200"/>
  <c r="A505" i="200"/>
  <c r="A506" i="200"/>
  <c r="A507" i="200"/>
  <c r="A508" i="200"/>
  <c r="A509" i="200"/>
  <c r="A510" i="200"/>
  <c r="A511" i="200"/>
  <c r="A514" i="200"/>
  <c r="A515" i="200"/>
  <c r="A516" i="200"/>
  <c r="A517" i="200"/>
  <c r="A518" i="200"/>
  <c r="A519" i="200"/>
  <c r="A520" i="200"/>
  <c r="A521" i="200"/>
  <c r="A522" i="200"/>
  <c r="A523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9" i="199"/>
  <c r="A40" i="199"/>
  <c r="A41" i="199"/>
  <c r="A42" i="199"/>
  <c r="A43" i="199"/>
  <c r="A44" i="199"/>
  <c r="A46" i="199"/>
  <c r="A47" i="199"/>
  <c r="A49" i="199"/>
  <c r="A50" i="199"/>
  <c r="A51" i="199"/>
  <c r="A52" i="199"/>
  <c r="A53" i="199"/>
  <c r="A54" i="199"/>
  <c r="A55" i="199"/>
  <c r="A56" i="199"/>
  <c r="A57" i="199"/>
  <c r="A58" i="199"/>
  <c r="A59" i="199"/>
  <c r="A61" i="199"/>
  <c r="A62" i="199"/>
  <c r="A63" i="199"/>
  <c r="A64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91" i="199"/>
  <c r="A92" i="199"/>
  <c r="A93" i="199"/>
  <c r="A94" i="199"/>
  <c r="A95" i="199"/>
  <c r="A97" i="199"/>
  <c r="A98" i="199"/>
  <c r="A99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7" i="199"/>
  <c r="A118" i="199"/>
  <c r="A119" i="199"/>
  <c r="A120" i="199"/>
  <c r="A121" i="199"/>
  <c r="A122" i="199"/>
  <c r="A123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3" i="199"/>
  <c r="A144" i="199"/>
  <c r="A145" i="199"/>
  <c r="A146" i="199"/>
  <c r="A147" i="199"/>
  <c r="A148" i="199"/>
  <c r="A149" i="199"/>
  <c r="A151" i="199"/>
  <c r="A152" i="199"/>
  <c r="A153" i="199"/>
  <c r="A154" i="199"/>
  <c r="A155" i="199"/>
  <c r="A156" i="199"/>
  <c r="A157" i="199"/>
  <c r="A173" i="199"/>
  <c r="A174" i="199"/>
  <c r="A179" i="199"/>
  <c r="A180" i="199"/>
  <c r="A181" i="199"/>
  <c r="A182" i="199"/>
  <c r="A183" i="199"/>
  <c r="A159" i="199"/>
  <c r="A161" i="199"/>
  <c r="A162" i="199"/>
  <c r="A163" i="199"/>
  <c r="A164" i="199"/>
  <c r="A165" i="199"/>
  <c r="A166" i="199"/>
  <c r="A167" i="199"/>
  <c r="A168" i="199"/>
  <c r="A169" i="199"/>
  <c r="A184" i="199"/>
  <c r="A185" i="199"/>
  <c r="A186" i="199"/>
  <c r="A187" i="199"/>
  <c r="A188" i="199"/>
  <c r="A189" i="199"/>
  <c r="A190" i="199"/>
  <c r="A191" i="199"/>
  <c r="A192" i="199"/>
  <c r="A193" i="199"/>
  <c r="A194" i="199"/>
  <c r="A195" i="199"/>
  <c r="A196" i="199"/>
  <c r="A197" i="199"/>
  <c r="A198" i="199"/>
  <c r="A199" i="199"/>
  <c r="A200" i="199"/>
  <c r="A201" i="199"/>
  <c r="A202" i="199"/>
  <c r="A203" i="199"/>
  <c r="A204" i="199"/>
  <c r="A212" i="199"/>
  <c r="A213" i="199"/>
  <c r="A215" i="199"/>
  <c r="A217" i="199"/>
  <c r="A218" i="199"/>
  <c r="A219" i="199"/>
  <c r="A220" i="199"/>
  <c r="A221" i="199"/>
  <c r="A222" i="199"/>
  <c r="A223" i="199"/>
  <c r="A225" i="199"/>
  <c r="A228" i="199"/>
  <c r="A229" i="199"/>
  <c r="A230" i="199"/>
  <c r="A231" i="199"/>
  <c r="A232" i="199"/>
  <c r="A233" i="199"/>
  <c r="A235" i="199"/>
  <c r="A236" i="199"/>
  <c r="A237" i="199"/>
  <c r="A238" i="199"/>
  <c r="A239" i="199"/>
  <c r="A240" i="199"/>
  <c r="A241" i="199"/>
  <c r="A242" i="199"/>
  <c r="A243" i="199"/>
  <c r="A244" i="199"/>
  <c r="A245" i="199"/>
  <c r="A246" i="199"/>
  <c r="A247" i="199"/>
  <c r="A248" i="199"/>
  <c r="A249" i="199"/>
  <c r="A250" i="199"/>
  <c r="A252" i="199"/>
  <c r="A253" i="199"/>
  <c r="A254" i="199"/>
  <c r="A259" i="199"/>
  <c r="A266" i="199"/>
  <c r="A267" i="199"/>
  <c r="A268" i="199"/>
  <c r="A269" i="199"/>
  <c r="A270" i="199"/>
  <c r="A271" i="199"/>
  <c r="A272" i="199"/>
  <c r="A273" i="199"/>
  <c r="A274" i="199"/>
  <c r="A275" i="199"/>
  <c r="A276" i="199"/>
  <c r="A277" i="199"/>
  <c r="A278" i="199"/>
  <c r="A279" i="199"/>
  <c r="A280" i="199"/>
  <c r="A308" i="199"/>
  <c r="A309" i="199"/>
  <c r="A312" i="199"/>
  <c r="A316" i="199"/>
  <c r="A317" i="199"/>
  <c r="A318" i="199"/>
  <c r="A319" i="199"/>
  <c r="A320" i="199"/>
  <c r="A321" i="199"/>
  <c r="A322" i="199"/>
  <c r="A323" i="199"/>
  <c r="A324" i="199"/>
  <c r="A326" i="199"/>
  <c r="A327" i="199"/>
  <c r="A332" i="199"/>
  <c r="A333" i="199"/>
  <c r="A334" i="199"/>
  <c r="A335" i="199"/>
  <c r="A336" i="199"/>
  <c r="A337" i="199"/>
  <c r="A338" i="199"/>
  <c r="A339" i="199"/>
  <c r="A341" i="199"/>
  <c r="A342" i="199"/>
  <c r="A343" i="199"/>
  <c r="A345" i="199"/>
  <c r="A346" i="199"/>
  <c r="A347" i="199"/>
  <c r="A348" i="199"/>
  <c r="A349" i="199"/>
  <c r="A375" i="199"/>
  <c r="A376" i="199"/>
  <c r="A377" i="199"/>
  <c r="A378" i="199"/>
  <c r="A379" i="199"/>
  <c r="A383" i="199"/>
  <c r="A384" i="199"/>
  <c r="A385" i="199"/>
  <c r="A386" i="199"/>
  <c r="A387" i="199"/>
  <c r="A391" i="199"/>
  <c r="A392" i="199"/>
  <c r="A393" i="199"/>
  <c r="A394" i="199"/>
  <c r="A395" i="199"/>
  <c r="A396" i="199"/>
  <c r="A397" i="199"/>
  <c r="A398" i="199"/>
  <c r="A399" i="199"/>
  <c r="A400" i="199"/>
  <c r="A401" i="199"/>
  <c r="A402" i="199"/>
  <c r="A403" i="199"/>
  <c r="A404" i="199"/>
  <c r="A405" i="199"/>
  <c r="A406" i="199"/>
  <c r="A410" i="199"/>
  <c r="A411" i="199"/>
  <c r="A407" i="199"/>
  <c r="A408" i="199"/>
  <c r="A412" i="199"/>
  <c r="A414" i="199"/>
  <c r="A415" i="199"/>
  <c r="A421" i="199"/>
  <c r="A422" i="199"/>
  <c r="A423" i="199"/>
  <c r="A424" i="199"/>
  <c r="A425" i="199"/>
  <c r="A313" i="199"/>
  <c r="A314" i="199"/>
  <c r="A315" i="199"/>
  <c r="A426" i="199"/>
  <c r="A427" i="199"/>
  <c r="A438" i="199"/>
  <c r="A43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100" i="199"/>
  <c r="A101" i="199"/>
  <c r="A455" i="199"/>
  <c r="A456" i="199"/>
  <c r="A457" i="199"/>
  <c r="A458" i="199"/>
  <c r="A459" i="199"/>
  <c r="A460" i="199"/>
  <c r="A461" i="199"/>
  <c r="A462" i="199"/>
  <c r="A463" i="199"/>
  <c r="A464" i="199"/>
  <c r="A465" i="199"/>
  <c r="A466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1" i="199"/>
  <c r="A482" i="199"/>
  <c r="A483" i="199"/>
  <c r="A487" i="199"/>
  <c r="A488" i="199"/>
  <c r="A489" i="199"/>
  <c r="A490" i="199"/>
  <c r="A491" i="199"/>
  <c r="A492" i="199"/>
  <c r="A493" i="199"/>
  <c r="A494" i="199"/>
  <c r="A495" i="199"/>
  <c r="A496" i="199"/>
  <c r="A497" i="199"/>
  <c r="A498" i="199"/>
  <c r="A499" i="199"/>
  <c r="A500" i="199"/>
  <c r="A503" i="199"/>
  <c r="A504" i="199"/>
  <c r="A505" i="199"/>
  <c r="A506" i="199"/>
  <c r="A507" i="199"/>
  <c r="A508" i="199"/>
  <c r="A509" i="199"/>
  <c r="A510" i="199"/>
  <c r="A511" i="199"/>
  <c r="A514" i="199"/>
  <c r="A515" i="199"/>
  <c r="A516" i="199"/>
  <c r="A517" i="199"/>
  <c r="A518" i="199"/>
  <c r="A519" i="199"/>
  <c r="A520" i="199"/>
  <c r="A521" i="199"/>
  <c r="A522" i="199"/>
  <c r="A523" i="199"/>
  <c r="A524" i="199"/>
  <c r="A525" i="199"/>
  <c r="A526" i="199"/>
  <c r="A527" i="199"/>
  <c r="A528" i="199"/>
  <c r="A530" i="199"/>
  <c r="A531" i="199"/>
  <c r="A532" i="199"/>
  <c r="A533" i="199"/>
  <c r="A534" i="199"/>
  <c r="A535" i="199"/>
  <c r="A536" i="199"/>
  <c r="A537" i="199"/>
  <c r="A538" i="199"/>
  <c r="A539" i="199"/>
  <c r="A540" i="199"/>
  <c r="A541" i="199"/>
  <c r="A542" i="199"/>
  <c r="A546" i="199"/>
  <c r="A547" i="199"/>
  <c r="A548" i="199"/>
  <c r="A549" i="199"/>
  <c r="A551" i="199"/>
  <c r="A552" i="199"/>
  <c r="A553" i="199"/>
  <c r="A554" i="199"/>
  <c r="A555" i="199"/>
  <c r="A557" i="199"/>
  <c r="A558" i="199"/>
  <c r="A559" i="199"/>
  <c r="A563" i="199"/>
  <c r="A564" i="199"/>
  <c r="A565" i="199"/>
  <c r="A566" i="199"/>
  <c r="A567" i="199"/>
  <c r="A568" i="199"/>
  <c r="A569" i="199"/>
  <c r="A570" i="199"/>
  <c r="A571" i="199"/>
  <c r="A572" i="199"/>
  <c r="A573" i="199"/>
  <c r="A574" i="199"/>
  <c r="A575" i="199"/>
  <c r="A576" i="199"/>
  <c r="A579" i="199"/>
  <c r="A580" i="199"/>
  <c r="A581" i="199"/>
  <c r="A582" i="199"/>
  <c r="A583" i="199"/>
  <c r="A584" i="199"/>
  <c r="A65" i="199"/>
  <c r="A66" i="199"/>
  <c r="A586" i="199"/>
  <c r="A587" i="199"/>
  <c r="A588" i="199"/>
  <c r="A589" i="199"/>
  <c r="A590" i="199"/>
  <c r="A591" i="199"/>
  <c r="A592" i="199"/>
  <c r="A593" i="199"/>
  <c r="A594" i="199"/>
  <c r="A595" i="199"/>
  <c r="A596" i="199"/>
  <c r="A597" i="199"/>
  <c r="A598" i="199"/>
  <c r="A600" i="199"/>
  <c r="A601" i="199"/>
  <c r="A602" i="199"/>
  <c r="A604" i="199"/>
  <c r="A613" i="199"/>
  <c r="A614" i="199"/>
  <c r="A615" i="199"/>
  <c r="A616" i="199"/>
  <c r="A617" i="199"/>
  <c r="A618" i="199"/>
  <c r="A619" i="199"/>
  <c r="A620" i="199"/>
  <c r="A621" i="199"/>
  <c r="A622" i="19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X182" i="19"/>
  <c r="Q182" i="19"/>
  <c r="S182" i="19"/>
  <c r="U182" i="19"/>
  <c r="Z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6" i="199" l="1"/>
  <c r="N18" i="199" l="1"/>
  <c r="N56" i="200"/>
  <c r="N18" i="200" l="1"/>
  <c r="N16" i="199"/>
  <c r="N14" i="199" l="1"/>
  <c r="N16" i="200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P563" i="199"/>
  <c r="O559" i="19"/>
  <c r="N563" i="19"/>
  <c r="N561" i="19"/>
  <c r="N563" i="199"/>
  <c r="O563" i="199"/>
  <c r="O530" i="199" l="1"/>
  <c r="N530" i="199"/>
  <c r="P530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503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7" i="199"/>
  <c r="O166" i="199"/>
  <c r="O152" i="199" l="1"/>
  <c r="N166" i="199"/>
  <c r="N152" i="199" l="1"/>
  <c r="O150" i="199"/>
  <c r="N150" i="199" l="1"/>
  <c r="O498" i="19" l="1"/>
  <c r="P498" i="19" s="1"/>
  <c r="O505" i="199"/>
  <c r="O503" i="199" l="1"/>
  <c r="O505" i="200"/>
  <c r="O503" i="200" s="1"/>
  <c r="N494" i="19"/>
  <c r="T498" i="19"/>
  <c r="N498" i="19"/>
  <c r="N505" i="200"/>
  <c r="N496" i="19"/>
  <c r="R498" i="19"/>
  <c r="O496" i="19"/>
  <c r="O494" i="19"/>
  <c r="N503" i="200" l="1"/>
  <c r="O492" i="19"/>
  <c r="T492" i="19" s="1"/>
  <c r="T494" i="19"/>
  <c r="R494" i="19"/>
  <c r="P494" i="19"/>
  <c r="R496" i="19"/>
  <c r="T496" i="19"/>
  <c r="P496" i="19"/>
  <c r="N505" i="199"/>
  <c r="P492" i="19" l="1"/>
  <c r="R492" i="19"/>
  <c r="N492" i="19"/>
  <c r="O490" i="19"/>
  <c r="N503" i="199"/>
  <c r="R490" i="19" l="1"/>
  <c r="T490" i="19"/>
  <c r="P490" i="19"/>
  <c r="N490" i="19"/>
  <c r="N256" i="203" l="1"/>
  <c r="O255" i="203"/>
  <c r="O186" i="203" s="1"/>
  <c r="N256" i="204"/>
  <c r="O255" i="204"/>
  <c r="N256" i="207"/>
  <c r="N256" i="205"/>
  <c r="N256" i="206"/>
  <c r="N256" i="208"/>
  <c r="N256" i="211"/>
  <c r="O255" i="206"/>
  <c r="O186" i="206" s="1"/>
  <c r="N256" i="210"/>
  <c r="O255" i="210"/>
  <c r="O186" i="210" s="1"/>
  <c r="N256" i="212"/>
  <c r="O255" i="205"/>
  <c r="O255" i="207"/>
  <c r="O186" i="207" s="1"/>
  <c r="O255" i="212"/>
  <c r="O255" i="211"/>
  <c r="O255" i="208"/>
  <c r="O186" i="208" s="1"/>
  <c r="N255" i="204" l="1"/>
  <c r="O186" i="204"/>
  <c r="O184" i="204" s="1"/>
  <c r="O148" i="204" s="1"/>
  <c r="O13" i="204" s="1"/>
  <c r="N13" i="204" s="1"/>
  <c r="O186" i="205"/>
  <c r="O184" i="205" s="1"/>
  <c r="O148" i="205" s="1"/>
  <c r="O13" i="205" s="1"/>
  <c r="N13" i="205" s="1"/>
  <c r="N255" i="212"/>
  <c r="N186" i="212" s="1"/>
  <c r="N184" i="212" s="1"/>
  <c r="N148" i="212" s="1"/>
  <c r="O186" i="212"/>
  <c r="O184" i="212" s="1"/>
  <c r="O148" i="212" s="1"/>
  <c r="O13" i="212" s="1"/>
  <c r="N13" i="212" s="1"/>
  <c r="O186" i="211"/>
  <c r="O184" i="211" s="1"/>
  <c r="O148" i="211" s="1"/>
  <c r="O13" i="211" s="1"/>
  <c r="N13" i="211" s="1"/>
  <c r="N186" i="204"/>
  <c r="N184" i="204" s="1"/>
  <c r="N148" i="204" s="1"/>
  <c r="O184" i="206"/>
  <c r="O148" i="206" s="1"/>
  <c r="O13" i="206" s="1"/>
  <c r="N13" i="206" s="1"/>
  <c r="N255" i="208"/>
  <c r="O184" i="208"/>
  <c r="O148" i="208" s="1"/>
  <c r="O13" i="208" s="1"/>
  <c r="N13" i="208" s="1"/>
  <c r="N255" i="211"/>
  <c r="N186" i="211" s="1"/>
  <c r="N255" i="205"/>
  <c r="N255" i="207"/>
  <c r="O184" i="207"/>
  <c r="O148" i="207" s="1"/>
  <c r="O13" i="207" s="1"/>
  <c r="N13" i="207" s="1"/>
  <c r="N255" i="203"/>
  <c r="O184" i="203"/>
  <c r="O148" i="203" s="1"/>
  <c r="O13" i="203" s="1"/>
  <c r="N13" i="203" s="1"/>
  <c r="N255" i="210"/>
  <c r="O184" i="210"/>
  <c r="O148" i="210" s="1"/>
  <c r="O13" i="210" s="1"/>
  <c r="N13" i="210" s="1"/>
  <c r="N255" i="206"/>
  <c r="N256" i="199"/>
  <c r="O255" i="199"/>
  <c r="O186" i="199" s="1"/>
  <c r="N186" i="206" l="1"/>
  <c r="N184" i="206" s="1"/>
  <c r="N148" i="206" s="1"/>
  <c r="N186" i="210"/>
  <c r="N184" i="210" s="1"/>
  <c r="N148" i="210" s="1"/>
  <c r="N184" i="211"/>
  <c r="N148" i="211" s="1"/>
  <c r="N186" i="203"/>
  <c r="N184" i="203" s="1"/>
  <c r="N148" i="203" s="1"/>
  <c r="N186" i="207"/>
  <c r="N184" i="207" s="1"/>
  <c r="N148" i="207" s="1"/>
  <c r="N186" i="208"/>
  <c r="N184" i="208" s="1"/>
  <c r="N148" i="208" s="1"/>
  <c r="N186" i="205"/>
  <c r="N184" i="205" s="1"/>
  <c r="N148" i="205" s="1"/>
  <c r="N255" i="199"/>
  <c r="O184" i="199" l="1"/>
  <c r="N186" i="199"/>
  <c r="O148" i="199" l="1"/>
  <c r="O13" i="199" s="1"/>
  <c r="N184" i="199"/>
  <c r="N148" i="199" l="1"/>
  <c r="N13" i="199" l="1"/>
  <c r="N256" i="201" l="1"/>
  <c r="O255" i="201"/>
  <c r="N256" i="200"/>
  <c r="O255" i="200"/>
  <c r="O186" i="200" l="1"/>
  <c r="N255" i="201"/>
  <c r="N186" i="201" s="1"/>
  <c r="N184" i="201" s="1"/>
  <c r="N148" i="201" s="1"/>
  <c r="O186" i="201"/>
  <c r="O184" i="201" s="1"/>
  <c r="O148" i="201" s="1"/>
  <c r="O13" i="201" s="1"/>
  <c r="N13" i="201" s="1"/>
  <c r="N255" i="200"/>
  <c r="N186" i="200" l="1"/>
  <c r="O184" i="200"/>
  <c r="O148" i="200" l="1"/>
  <c r="N184" i="200"/>
  <c r="O13" i="200" l="1"/>
  <c r="N148" i="200"/>
  <c r="N13" i="200" l="1"/>
  <c r="N256" i="202"/>
  <c r="O255" i="202"/>
  <c r="O186" i="202" l="1"/>
  <c r="N255" i="202"/>
  <c r="N186" i="202" l="1"/>
  <c r="O161" i="19"/>
  <c r="R161" i="19" s="1"/>
  <c r="O184" i="202"/>
  <c r="N184" i="202" l="1"/>
  <c r="O148" i="202"/>
  <c r="O127" i="19" s="1"/>
  <c r="R127" i="19" s="1"/>
  <c r="N161" i="19"/>
  <c r="O159" i="19"/>
  <c r="P161" i="19"/>
  <c r="T161" i="19"/>
  <c r="N148" i="202" l="1"/>
  <c r="N159" i="19"/>
  <c r="O13" i="202"/>
  <c r="T159" i="19"/>
  <c r="P159" i="19"/>
  <c r="R159" i="19"/>
  <c r="P127" i="19"/>
  <c r="T127" i="19"/>
  <c r="N127" i="19" l="1"/>
  <c r="N13" i="202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<sst xmlns="http://schemas.openxmlformats.org/spreadsheetml/2006/main" count="55491" uniqueCount="766">
  <si>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</si>
  <si>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</si>
  <si>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</si>
  <si>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</si>
  <si>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</si>
  <si>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</si>
  <si>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</si>
  <si>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</si>
  <si>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</si>
  <si>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</si>
  <si>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</si>
  <si>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</si>
  <si>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</si>
  <si>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</si>
  <si>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</si>
  <si>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</si>
  <si>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</si>
  <si>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</si>
  <si>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</si>
  <si>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</si>
  <si>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</si>
  <si>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</si>
  <si>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</si>
  <si>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</si>
  <si>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</si>
  <si>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</si>
  <si>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</si>
  <si>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</si>
  <si>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</si>
  <si>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</si>
  <si>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</si>
  <si>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</si>
  <si>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</si>
  <si>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</si>
  <si>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</si>
  <si>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</si>
  <si>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</si>
  <si>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</si>
  <si>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</si>
  <si>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</si>
  <si>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</si>
  <si>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</si>
  <si>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</si>
  <si>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</si>
  <si>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</si>
  <si>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</si>
  <si>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</si>
  <si>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</si>
  <si>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</si>
  <si>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</si>
  <si>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</si>
  <si>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</si>
  <si>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</si>
  <si>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</si>
  <si>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</si>
  <si>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</si>
  <si>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</si>
  <si>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</si>
  <si>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</si>
  <si>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</si>
  <si>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</si>
  <si>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</si>
  <si>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</si>
  <si>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</si>
  <si>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</si>
  <si>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</si>
  <si>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</si>
  <si>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</si>
  <si>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</si>
  <si>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</si>
  <si>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</si>
  <si>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</si>
  <si>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</si>
  <si>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</si>
  <si>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</si>
  <si>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</si>
  <si>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</si>
  <si>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</si>
  <si>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</si>
  <si>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</si>
  <si>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</si>
  <si>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</si>
  <si>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</si>
  <si>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</si>
  <si>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</si>
  <si>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</si>
  <si>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</si>
  <si>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</si>
  <si>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</si>
  <si>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</si>
  <si>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</si>
  <si>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</si>
  <si>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</si>
  <si>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</si>
  <si>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</si>
  <si>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</si>
  <si>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</si>
  <si>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</si>
  <si>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</si>
  <si>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</si>
  <si>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</si>
  <si>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</si>
  <si>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</si>
  <si>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</si>
  <si>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</si>
  <si>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</si>
  <si>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</si>
  <si>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</si>
  <si>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</si>
  <si>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</si>
  <si>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</si>
  <si>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</si>
  <si>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</si>
  <si>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</si>
  <si>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</si>
  <si>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</si>
  <si>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</si>
  <si>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</si>
  <si>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</si>
  <si>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</si>
  <si>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</si>
  <si>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</si>
  <si>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</si>
  <si>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</si>
  <si>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</si>
  <si>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</si>
  <si>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</si>
  <si>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</si>
  <si>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</si>
  <si>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</si>
  <si>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</si>
  <si>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</si>
  <si>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</si>
  <si>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</si>
  <si>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</si>
  <si>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</si>
  <si>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</si>
  <si>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</si>
  <si>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</si>
  <si>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</si>
  <si>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</si>
  <si>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</si>
  <si>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</si>
  <si>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</si>
  <si>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</si>
  <si>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</si>
  <si>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</si>
  <si>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</si>
  <si>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</si>
  <si>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</si>
  <si>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</si>
  <si>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</si>
  <si>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</si>
  <si>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</si>
  <si>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</si>
  <si>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</si>
  <si>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</si>
  <si>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</si>
  <si>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</si>
  <si>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</si>
  <si>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</si>
  <si>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</si>
  <si>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</si>
  <si>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</si>
  <si>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</si>
  <si>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</si>
  <si>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</si>
  <si>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</si>
  <si>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</si>
  <si>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</si>
  <si>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</si>
  <si>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</si>
  <si>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</si>
  <si>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</si>
  <si>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</si>
  <si>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</si>
  <si>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</si>
  <si>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</si>
  <si>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</si>
  <si>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</si>
  <si>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</si>
  <si>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</si>
  <si>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</si>
  <si>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</si>
  <si>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</si>
  <si>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</si>
  <si>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</si>
  <si>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</si>
  <si>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</si>
  <si>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</si>
  <si>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</si>
  <si>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</si>
  <si>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</si>
  <si>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</si>
  <si>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</si>
  <si>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</si>
  <si>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</si>
  <si>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</si>
  <si>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</si>
  <si>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</si>
  <si>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</si>
  <si>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</si>
  <si>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</si>
  <si>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</si>
  <si>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</si>
  <si>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</si>
  <si>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</si>
  <si>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</si>
  <si>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</si>
  <si>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</si>
  <si>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</si>
  <si>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</si>
  <si>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</si>
  <si>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</si>
  <si>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</si>
  <si>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</si>
  <si>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</si>
  <si>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</si>
  <si>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</si>
  <si>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</si>
  <si>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</si>
  <si>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</si>
  <si>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</si>
  <si>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</si>
  <si>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</si>
  <si>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</si>
  <si>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</si>
  <si>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</si>
  <si>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</si>
  <si>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</si>
  <si>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</si>
  <si>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</si>
  <si>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</si>
  <si>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</si>
  <si>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</si>
  <si>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</si>
  <si>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</si>
  <si>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</si>
  <si>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</si>
  <si>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</si>
  <si>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</si>
  <si>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</si>
  <si>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</si>
  <si>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</si>
  <si>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</si>
  <si>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</si>
  <si>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</si>
  <si>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</si>
  <si>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</si>
  <si>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</si>
  <si>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</si>
  <si>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</si>
  <si>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</si>
  <si>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</si>
  <si>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</si>
  <si>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</si>
  <si>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</si>
  <si>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</si>
  <si>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</si>
  <si>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</si>
  <si>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</si>
  <si>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</si>
  <si>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</si>
  <si>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</si>
  <si>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</si>
  <si>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</si>
  <si>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</si>
  <si>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</si>
  <si>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</si>
  <si>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</si>
  <si>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</si>
  <si>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</si>
  <si>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</si>
  <si>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</si>
  <si>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</si>
  <si>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</si>
  <si>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</si>
  <si>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</si>
  <si>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</si>
  <si>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</si>
  <si>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</si>
  <si>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</si>
  <si>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</si>
  <si>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</si>
  <si>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</si>
  <si>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</si>
  <si>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</si>
  <si>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</si>
  <si>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</si>
  <si>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</si>
  <si>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</si>
  <si>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</si>
  <si>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</si>
  <si>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</si>
  <si>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</si>
  <si>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</si>
  <si>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</si>
  <si>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</si>
  <si>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</si>
  <si>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</si>
  <si>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</si>
  <si>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</si>
  <si>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</si>
  <si>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</si>
  <si>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</si>
  <si>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</si>
  <si>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</si>
  <si>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</si>
  <si>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</si>
  <si>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</si>
  <si>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</si>
  <si>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</si>
  <si>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</si>
  <si>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</si>
  <si>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</si>
  <si>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</si>
  <si>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</si>
  <si>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</si>
  <si>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</si>
  <si>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</si>
  <si>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</si>
  <si>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</si>
  <si>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</si>
  <si>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</si>
  <si>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</si>
  <si>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</si>
  <si>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</si>
  <si>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</si>
  <si>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</si>
  <si>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</si>
  <si>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</si>
  <si>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</si>
  <si>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</si>
  <si>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</si>
  <si>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</si>
  <si>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</si>
  <si>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</si>
  <si>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</si>
  <si>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</si>
  <si>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</si>
  <si>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</si>
  <si>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</si>
  <si>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</si>
  <si>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</si>
  <si>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</si>
  <si>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</si>
  <si>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</si>
  <si>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</si>
  <si>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</si>
  <si>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</si>
  <si>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</si>
  <si>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</si>
  <si>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</si>
  <si>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</si>
  <si>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</si>
  <si>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</si>
  <si>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</si>
  <si>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</si>
  <si>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</si>
  <si>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</si>
  <si>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</si>
  <si>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</si>
  <si>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</si>
  <si>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</si>
  <si>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</si>
  <si>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</si>
  <si>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</si>
  <si>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</si>
  <si>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</si>
  <si>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</si>
  <si>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</si>
  <si>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</si>
  <si>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</si>
  <si>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</si>
  <si>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</si>
  <si>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</si>
  <si>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</si>
  <si>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</si>
  <si>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</si>
  <si>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</si>
  <si>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</si>
  <si>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</si>
  <si>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</si>
  <si>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</si>
  <si>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</si>
  <si>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</si>
  <si>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</si>
  <si>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</si>
  <si>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</si>
  <si>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</si>
  <si>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</si>
  <si>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</si>
  <si>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</si>
  <si>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</si>
  <si>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</si>
  <si>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</si>
  <si>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</si>
  <si>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</si>
  <si>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</si>
  <si>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</si>
  <si>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</si>
  <si>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</si>
  <si>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</si>
  <si>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</si>
  <si>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</si>
  <si>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</si>
  <si>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</si>
  <si>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</si>
  <si>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</si>
  <si>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</si>
  <si>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</si>
  <si>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</si>
  <si>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</si>
  <si>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</si>
  <si>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</si>
  <si>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</si>
  <si>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</si>
  <si>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</si>
  <si>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</si>
  <si>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</si>
  <si>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</si>
  <si>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</si>
  <si>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</si>
  <si>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</si>
  <si>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</si>
  <si>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</si>
  <si>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</si>
  <si>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</si>
  <si>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</si>
  <si>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</si>
  <si>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</si>
  <si>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</si>
  <si>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</si>
  <si>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</si>
  <si>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</si>
  <si>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</si>
  <si>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</si>
  <si>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</si>
  <si>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</si>
  <si>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</si>
  <si>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</si>
  <si>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</si>
  <si>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</si>
  <si>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</si>
  <si>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</si>
  <si>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</si>
  <si>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</si>
  <si>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</si>
  <si>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</si>
  <si>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</si>
  <si>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</si>
  <si>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</si>
  <si>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</si>
  <si>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</si>
  <si>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</si>
  <si>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</si>
  <si>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</si>
  <si>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</si>
  <si>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</si>
  <si>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</si>
  <si>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</si>
  <si>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</si>
  <si>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</si>
  <si>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</si>
  <si>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</si>
  <si>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</si>
  <si>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</si>
  <si>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</si>
  <si>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</si>
  <si>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</si>
  <si>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</si>
  <si>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</si>
  <si>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</si>
  <si>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</si>
  <si>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</si>
  <si>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</si>
  <si>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</si>
  <si>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</si>
  <si>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</si>
  <si>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</si>
  <si>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</si>
  <si>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</si>
  <si>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</si>
  <si>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</si>
  <si>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</si>
  <si>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</si>
  <si>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</si>
  <si>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</si>
  <si>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</si>
  <si>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</si>
  <si>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</si>
  <si>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</si>
  <si>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</si>
  <si>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</si>
  <si>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</si>
  <si>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</si>
  <si>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</si>
  <si>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</si>
  <si>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</si>
  <si>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</si>
  <si>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</si>
  <si>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</si>
  <si>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</si>
  <si>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</si>
  <si>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</si>
  <si>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</si>
  <si>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</si>
  <si>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</si>
  <si>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</si>
  <si>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</si>
  <si>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</si>
  <si>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</si>
  <si>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</si>
  <si>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</si>
  <si>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</si>
  <si>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</si>
  <si>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</si>
  <si>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</si>
  <si>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</si>
  <si>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</si>
  <si>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</si>
  <si>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</si>
  <si>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</si>
  <si>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</si>
  <si>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</si>
  <si>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</si>
  <si>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</si>
  <si>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</si>
  <si>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</si>
  <si>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</si>
  <si>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</si>
  <si>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</si>
  <si>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</si>
  <si>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</si>
  <si>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</si>
  <si>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</si>
  <si>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</si>
  <si>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</si>
  <si>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</si>
  <si>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</si>
  <si>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</si>
  <si>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</si>
  <si>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</si>
  <si>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</si>
  <si>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</si>
  <si>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</si>
  <si>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</si>
  <si>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</si>
  <si>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</si>
  <si>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</si>
  <si>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</si>
  <si>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</si>
  <si>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</si>
  <si>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</si>
  <si>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</si>
  <si>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</si>
  <si>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</si>
  <si>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</si>
  <si>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</si>
  <si>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</si>
  <si>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</si>
  <si>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</si>
  <si>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</si>
  <si>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</si>
  <si>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</si>
  <si>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</si>
  <si>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</si>
  <si>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</si>
  <si>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</si>
  <si>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</si>
  <si>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</si>
  <si>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</si>
  <si>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</si>
  <si>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</si>
  <si>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</si>
  <si>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</si>
  <si>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</si>
  <si>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</si>
  <si>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</si>
  <si>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</si>
  <si>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</si>
  <si>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</si>
  <si>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</si>
  <si>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</si>
  <si>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</si>
  <si>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</si>
  <si>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</si>
  <si>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</si>
  <si>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</si>
  <si>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</si>
  <si>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</si>
  <si>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</si>
  <si>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</si>
  <si>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</si>
  <si>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</si>
  <si>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</si>
  <si>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</si>
  <si>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</si>
  <si>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</si>
  <si>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Երևան քաղաքի ավագանու</t>
  </si>
  <si>
    <t>9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</si>
  <si>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</si>
  <si>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</si>
  <si>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</si>
  <si>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</si>
  <si>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</si>
  <si>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</si>
  <si>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</si>
  <si>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</si>
  <si>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</si>
  <si>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</si>
  <si>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</si>
  <si>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</si>
  <si>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</si>
  <si>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</si>
  <si>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</si>
  <si>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</si>
  <si>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</si>
  <si>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</si>
  <si>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</si>
  <si>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</si>
  <si>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</si>
  <si>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</si>
  <si>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</si>
  <si>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</si>
  <si>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</si>
  <si>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</si>
  <si>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</si>
  <si>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</si>
  <si>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</si>
  <si>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</si>
  <si>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</si>
  <si>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</si>
  <si>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</si>
  <si>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</si>
  <si>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</si>
  <si>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</si>
  <si>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</si>
  <si>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</si>
  <si>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</si>
  <si>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</si>
  <si>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</si>
  <si>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</si>
  <si>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 xml:space="preserve"> 2022 թվականի ___________________-ի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</si>
  <si>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</si>
  <si>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</si>
  <si>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</si>
  <si>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</si>
  <si>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</si>
  <si>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</si>
  <si>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</si>
  <si>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</si>
  <si>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</si>
  <si>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</si>
  <si>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</si>
  <si>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</si>
  <si>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</si>
  <si>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</si>
  <si>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</si>
  <si>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</si>
  <si>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</si>
  <si>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</si>
  <si>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</si>
  <si>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</si>
  <si>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</si>
  <si>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</si>
  <si>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</si>
  <si>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</si>
  <si>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</si>
  <si>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</si>
  <si>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</si>
  <si>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</si>
  <si>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</si>
  <si>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</si>
  <si>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</si>
  <si>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</si>
  <si>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</si>
  <si>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</si>
  <si>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</si>
  <si>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</si>
  <si>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</si>
  <si>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</si>
  <si>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</si>
  <si>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</si>
  <si>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</si>
  <si>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</si>
  <si>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</si>
  <si>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</si>
  <si>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</si>
  <si>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</si>
  <si>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</si>
  <si>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</si>
  <si>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</si>
  <si>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</si>
  <si>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</si>
  <si>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</si>
  <si>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</si>
  <si>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</si>
  <si>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</si>
  <si>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</si>
  <si>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</si>
  <si>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</si>
  <si>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</si>
  <si>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</si>
  <si>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</si>
  <si>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</si>
  <si>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</si>
  <si>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</si>
  <si>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</si>
  <si>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</si>
  <si>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</si>
  <si>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</si>
  <si>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</si>
  <si>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</si>
  <si>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</si>
  <si>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</si>
  <si>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</si>
  <si>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</si>
  <si>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</si>
  <si>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</si>
  <si>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</si>
  <si>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</si>
  <si>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</si>
  <si>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</si>
  <si>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</si>
  <si>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</si>
  <si>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 xml:space="preserve">3. Կենդանաբանական այգու հիմնանորոգում 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</si>
  <si>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</si>
  <si>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</si>
  <si>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</si>
  <si>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</si>
  <si>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</si>
  <si>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>–այդ թվում՝ համայնքի բյուջեի վարչական մասի պահուստային ֆոնդից ֆոնդային մաս կատարվող հատկացումները</t>
  </si>
  <si>
    <t xml:space="preserve">Գյուղատնտեսություն </t>
  </si>
  <si>
    <t>1. Գյուղացիական տնտեսավարողներին տրամադրվող աջակցություն</t>
  </si>
  <si>
    <t>- Այլ ընթացիկ դրամաշնորհներ</t>
  </si>
  <si>
    <t>ԵՐԵՎԱՆ ՔԱՂԱՔԻ ԱՎԱԳԱՆՈՒ 2025 ԹՎԱԿԱՆԻ ԴԵԿՏԵՄԲԵՐԻ 23-Ի N 483-Ն ՈՐՈՇՄԱՆ N 7 ՀԱՎԵԼՎԱԾԻ N1 ԱՂՅՈՒՍԱԿՈւՄ ԿԱՏԱՐՎՈՂ ՓՈՓՈԽՈՒԹՅՈՒՆՆԵՐԸ</t>
  </si>
  <si>
    <t>ԵՐԵՎԱՆ ՔԱՂԱՔԻ ԱՎԱԳԱՆՈՒ 2025 ԹՎԱԿԱՆԻ ԴԵԿՏԵՄԲԵՐԻ 23-Ի N 483-Ն ՈՐՈՇՄԱՆ  N 7 ՀԱՎԵԼՎԱԾԻ N2 ԱՂՅՈՒՍԱԿՈւՄ ԿԱՏԱՐՎՈՂ ՓՈՓՈԽՈՒԹՅՈՒՆՆԵՐԸ</t>
  </si>
  <si>
    <t>ԵՐԵՎԱՆ ՔԱՂԱՔԻ ԱՎԱԳԱՆՈՒ 2025 ԹՎԱԿԱՆԻ ԴԵԿՏԵՄԲԵՐԻ 23-Ի N 483-Ն ՈՐՈՇՄԱՆ  N 7 ՀԱՎԵԼՎԱԾԻ N3 ԱՂՅՈՒՍԱԿՈւՄ ԿԱՏԱՐՎՈՂ ՓՈՓՈԽՈՒԹՅՈՒՆՆԵՐԸ</t>
  </si>
  <si>
    <t>ԵՐԵՎԱՆ ՔԱՂԱՔԻ ԱՎԱԳԱՆՈՒ 2025 ԹՎԱԿԱՆԻ ԴԵԿՏԵՄԲԵՐԻ 23-Ի N 483-Ն ՈՐՈՇՄԱՆ  N 7 ՀԱՎԵԼՎԱԾԻ N4 ԱՂՅՈՒՍԱԿՈւՄ ԿԱՏԱՐՎՈՂ ՓՈՓՈԽՈՒԹՅՈՒՆՆԵՐԸ</t>
  </si>
  <si>
    <t>ԵՐԵՎԱՆ ՔԱՂԱՔԻ ԱՎԱԳԱՆՈՒ 2025 ԹՎԱԿԱՆԻ ԴԵԿՏԵՄԲԵՐԻ 23-Ի N 483-Ն ՈՐՈՇՄԱՆ  N 7 ՀԱՎԵԼՎԱԾԻ N5 ԱՂՅՈՒՍԱԿՈւՄ ԿԱՏԱՐՎՈՂ ՓՈՓՈԽՈՒԹՅՈՒՆՆԵՐԸ</t>
  </si>
  <si>
    <t>ԵՐԵՎԱՆ ՔԱՂԱՔԻ ԱՎԱԳԱՆՈՒ 2025 ԹՎԱԿԱՆԻ ԴԵԿՏԵՄԲԵՐԻ 23-Ի N 483-Ն ՈՐՈՇՄԱՆ N 7 ՀԱՎԵԼՎԱԾԻ N7 ԱՂՅՈՒՍԱԿՈւՄ ԿԱՏԱՐՎՈՂ ՓՈՓՈԽՈՒԹՅՈՒՆՆԵՐԸ</t>
  </si>
  <si>
    <t>ԵՐԵՎԱՆ ՔԱՂԱՔԻ ԱՎԱԳԱՆՈՒ 2025 ԹՎԱԿԱՆԻ ԴԵԿՏԵՄԲԵՐԻ 23-Ի N 483-Ն ՈՐՈՇՄԱՆ  N 7 ՀԱՎԵԼՎԱԾԻ N8 ԱՂՅՈՒՍԱԿՈւՄ ԿԱՏԱՐՎՈՂ ՓՈՓՈԽՈՒԹՅՈՒՆՆԵՐԸ</t>
  </si>
  <si>
    <t>ԵՐԵՎԱՆ ՔԱՂԱՔԻ ԱՎԱԳԱՆՈՒ 2025 ԹՎԱԿԱՆԻ ԴԵԿՏԵՄԲԵՐԻ 23-Ի N 483-Ն ՈՐՈՇՄԱՆ N 7 ՀԱՎԵԼՎԱԾԻ N9 ԱՂՅՈՒՍԱԿՈւՄ ԿԱՏԱՐՎՈՂ ՓՈՓՈԽՈՒԹՅՈՒՆՆԵՐԸ</t>
  </si>
  <si>
    <t>ԵՐԵՎԱՆ ՔԱՂԱՔԻ ԱՎԱԳԱՆՈՒ 2025 ԹՎԱԿԱՆԻ ԴԵԿՏԵՄԲԵՐԻ 23-Ի N 483-Ն ՈՐՈՇՄԱՆ N 7 ՀԱՎԵԼՎԱԾԻ N10 ԱՂՅՈՒՍԱԿՈւՄ ԿԱՏԱՐՎՈՂ ՓՈՓՈԽՈՒԹՅՈՒՆՆԵՐԸ</t>
  </si>
  <si>
    <t>ԵՐԵՎԱՆ ՔԱՂԱՔԻ ԱՎԱԳԱՆՈՒ 2025 ԹՎԱԿԱՆԻ ԴԵԿՏԵՄԲԵՐԻ 23-Ի N 483-Ն ՈՐՈՇՄԱՆ N 7 ՀԱՎԵԼՎԱԾԻ N11 ԱՂՅՈՒՍԱԿՈւՄ ԿԱՏԱՐՎՈՂ ՓՈՓՈԽՈՒԹՅՈՒՆՆԵՐԸ</t>
  </si>
  <si>
    <t>ԵՐԵՎԱՆ ՔԱՂԱՔԻ ԱՎԱԳԱՆՈՒ 2025 ԹՎԱԿԱՆԻ ԴԵԿՏԵՄԲԵՐԻ 23-Ի N 483-Ն ՈՐՈՇՄԱՆ  N 7 ՀԱՎԵԼՎԱԾԻ N12 ԱՂՅՈՒՍԱԿՈւՄ ԿԱՏԱՐՎՈՂ ՓՈՓՈԽՈՒԹՅՈՒՆՆԵՐԸ</t>
  </si>
  <si>
    <t>ԵՐԵՎԱՆ ՔԱՂԱՔԻ ԱՎԱԳԱՆՈՒ 2025 ԹՎԱԿԱՆԻ ԴԵԿՏԵՄԲԵՐԻ 23-Ի N 483-Ն ՈՐՈՇՄԱՆ  N 7 ՀԱՎԵԼՎԱԾԻ N13 ԱՂՅՈՒՍԱԿՈւՄ ԿԱՏԱՐՎՈՂ ՓՈՓՈԽՈՒԹՅՈՒՆՆԵՐԸ</t>
  </si>
  <si>
    <t>4251</t>
  </si>
  <si>
    <t>-Շենքերի և կառույցների ընթացիկ նորոգում ու պահպանում</t>
  </si>
  <si>
    <t>Ընդհանուր բնույթի հետազոտական աշխատանք</t>
  </si>
  <si>
    <t xml:space="preserve">Ընդհանուր բնույթի հետազոտական աշխատանք </t>
  </si>
  <si>
    <t>1. «Ակադեմիական քաղաք» ծրագրի շրջանակներում գույքերի օտարման գործընթացների ապահովում</t>
  </si>
  <si>
    <t>5.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</si>
  <si>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2.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</si>
  <si>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>6. Երևանի էներգաարդյունավետության  երկրորդ ծրագրի համայնքային համաֆինանսավորում</t>
  </si>
  <si>
    <t>5. Տրանսպորտային համակարգի արդիականացում</t>
  </si>
  <si>
    <t>2. Վթարային շենքերի վերաբնակեցման ծրագրի իրացման միջոցառումներ</t>
  </si>
  <si>
    <t>7. Հանրակրթական հաստատությունների հիմնանորոգում և վերանորոգում</t>
  </si>
  <si>
    <t>-Պարտադիր վճարներ</t>
  </si>
  <si>
    <t xml:space="preserve">1.Արևելյան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</si>
  <si>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ԵՐԵՎԱՆ ՔԱՂԱՔԻ ԱՎԱԳԱՆՈՒ 2025 ԹՎԱԿԱՆԻ ԴԵԿՏԵՄԲԵՐԻ 23-Ի N 483-Ն ՈՐՈՇՄԱՆ N 7 ՀԱՎԵԼՎԱԾԻ N6 ԱՂՅՈՒՍԱԿՈւՄ ԿԱՏԱՐՎՈՂ ՓՈՓՈԽՈՒԹՅՈՒՆՆԵՐԸ</t>
  </si>
  <si>
    <t>18. Հետիոտն անցումների կառուցում և վերանորոգում</t>
  </si>
  <si>
    <t>3. Արտաքին լուսավորության ցանցի արդիականացում</t>
  </si>
  <si>
    <t xml:space="preserve"> N 517-Ն որոշման</t>
  </si>
  <si>
    <t xml:space="preserve"> 2026 թվականի մարտի 12-ի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</si>
</sst>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76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3"/>
      <name val="Times Armenian Unicode"/>
      <family val="1"/>
    </font>
    <font>
      <b/>
      <i/>
      <u/>
      <sz val="10"/>
      <name val="Times Armenian"/>
      <family val="1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7" fillId="0" borderId="0"/>
    <xf numFmtId="0" fontId="1" fillId="0" borderId="0"/>
    <xf numFmtId="0" fontId="57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385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8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49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0" fillId="26" borderId="10" xfId="63" applyNumberFormat="1" applyFont="1" applyFill="1" applyBorder="1" applyAlignment="1">
      <alignment horizontal="left" vertical="center" wrapText="1"/>
    </xf>
    <xf numFmtId="49" fontId="51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1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0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2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54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45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59" fillId="0" borderId="0" xfId="0" applyFont="1" applyAlignment="1">
      <alignment horizontal="center" vertical="center" wrapText="1"/>
    </xf>
    <xf numFmtId="0" fontId="58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60" fillId="0" borderId="10" xfId="0" applyFont="1" applyBorder="1" applyAlignment="1">
      <alignment horizontal="left" vertical="center"/>
    </xf>
    <xf numFmtId="167" fontId="60" fillId="0" borderId="10" xfId="0" applyNumberFormat="1" applyFont="1" applyBorder="1" applyAlignment="1">
      <alignment horizontal="center" vertical="center"/>
    </xf>
    <xf numFmtId="167" fontId="58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56" fillId="25" borderId="10" xfId="0" applyFont="1" applyFill="1" applyBorder="1" applyAlignment="1">
      <alignment horizontal="center" vertical="center"/>
    </xf>
    <xf numFmtId="166" fontId="55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3" fillId="0" borderId="0" xfId="0" applyFont="1" applyAlignment="1">
      <alignment horizontal="center" vertical="center" wrapText="1" readingOrder="1"/>
    </xf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49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4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49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7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69" fillId="24" borderId="0" xfId="0" applyFont="1" applyFill="1"/>
    <xf numFmtId="0" fontId="70" fillId="24" borderId="0" xfId="0" applyFont="1" applyFill="1" applyAlignment="1">
      <alignment horizontal="center"/>
    </xf>
    <xf numFmtId="0" fontId="69" fillId="24" borderId="0" xfId="0" applyFont="1" applyFill="1" applyAlignment="1">
      <alignment horizontal="center"/>
    </xf>
    <xf numFmtId="0" fontId="70" fillId="24" borderId="0" xfId="0" applyFont="1" applyFill="1"/>
    <xf numFmtId="170" fontId="69" fillId="24" borderId="0" xfId="0" applyNumberFormat="1" applyFont="1" applyFill="1" applyAlignment="1">
      <alignment wrapText="1"/>
    </xf>
    <xf numFmtId="0" fontId="69" fillId="24" borderId="0" xfId="0" quotePrefix="1" applyFont="1" applyFill="1"/>
    <xf numFmtId="0" fontId="58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center" vertical="center" wrapText="1" readingOrder="1"/>
    </xf>
    <xf numFmtId="0" fontId="33" fillId="32" borderId="10" xfId="0" applyFont="1" applyFill="1" applyBorder="1" applyAlignment="1">
      <alignment vertical="center"/>
    </xf>
    <xf numFmtId="169" fontId="71" fillId="32" borderId="10" xfId="49" applyNumberFormat="1" applyFont="1" applyFill="1" applyBorder="1" applyAlignment="1">
      <alignment horizontal="left" vertical="center"/>
    </xf>
    <xf numFmtId="169" fontId="24" fillId="32" borderId="10" xfId="0" applyNumberFormat="1" applyFont="1" applyFill="1" applyBorder="1" applyAlignment="1">
      <alignment horizontal="center" vertical="center" wrapText="1"/>
    </xf>
    <xf numFmtId="169" fontId="71" fillId="32" borderId="10" xfId="49" applyNumberFormat="1" applyFont="1" applyFill="1" applyBorder="1" applyAlignment="1">
      <alignment horizontal="center" vertical="center"/>
    </xf>
    <xf numFmtId="169" fontId="24" fillId="32" borderId="10" xfId="49" applyNumberFormat="1" applyFont="1" applyFill="1" applyBorder="1" applyAlignment="1">
      <alignment horizontal="left" vertical="center"/>
    </xf>
    <xf numFmtId="49" fontId="33" fillId="32" borderId="10" xfId="0" applyNumberFormat="1" applyFont="1" applyFill="1" applyBorder="1" applyAlignment="1">
      <alignment horizontal="center" vertical="center" wrapText="1"/>
    </xf>
    <xf numFmtId="49" fontId="33" fillId="32" borderId="10" xfId="0" applyNumberFormat="1" applyFont="1" applyFill="1" applyBorder="1" applyAlignment="1">
      <alignment horizontal="center" vertical="center"/>
    </xf>
    <xf numFmtId="49" fontId="32" fillId="32" borderId="10" xfId="0" applyNumberFormat="1" applyFont="1" applyFill="1" applyBorder="1" applyAlignment="1">
      <alignment horizontal="center" vertical="center"/>
    </xf>
    <xf numFmtId="0" fontId="32" fillId="32" borderId="10" xfId="0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/>
    </xf>
    <xf numFmtId="166" fontId="33" fillId="32" borderId="10" xfId="0" applyNumberFormat="1" applyFont="1" applyFill="1" applyBorder="1" applyAlignment="1">
      <alignment horizontal="center" vertical="center" wrapText="1"/>
    </xf>
    <xf numFmtId="169" fontId="71" fillId="32" borderId="12" xfId="49" applyNumberFormat="1" applyFont="1" applyFill="1" applyBorder="1" applyAlignment="1">
      <alignment horizontal="center" vertical="center"/>
    </xf>
    <xf numFmtId="0" fontId="33" fillId="32" borderId="10" xfId="0" applyFont="1" applyFill="1" applyBorder="1" applyAlignment="1">
      <alignment horizontal="left" vertical="center" wrapText="1" readingOrder="1"/>
    </xf>
    <xf numFmtId="169" fontId="33" fillId="32" borderId="10" xfId="0" applyNumberFormat="1" applyFont="1" applyFill="1" applyBorder="1" applyAlignment="1">
      <alignment horizontal="center" vertical="center" wrapText="1"/>
    </xf>
    <xf numFmtId="169" fontId="71" fillId="32" borderId="10" xfId="49" applyNumberFormat="1" applyFont="1" applyFill="1" applyBorder="1" applyAlignment="1">
      <alignment horizontal="right" vertical="center"/>
    </xf>
    <xf numFmtId="0" fontId="38" fillId="32" borderId="0" xfId="0" applyFont="1" applyFill="1"/>
    <xf numFmtId="169" fontId="38" fillId="32" borderId="0" xfId="0" applyNumberFormat="1" applyFont="1" applyFill="1"/>
    <xf numFmtId="0" fontId="24" fillId="32" borderId="0" xfId="0" applyFont="1" applyFill="1"/>
    <xf numFmtId="0" fontId="35" fillId="32" borderId="0" xfId="0" applyFont="1" applyFill="1" applyAlignment="1">
      <alignment horizontal="center" vertical="center" wrapText="1"/>
    </xf>
    <xf numFmtId="0" fontId="24" fillId="32" borderId="0" xfId="0" applyFont="1" applyFill="1" applyAlignment="1">
      <alignment vertical="center" wrapText="1"/>
    </xf>
    <xf numFmtId="0" fontId="33" fillId="32" borderId="0" xfId="0" applyFont="1" applyFill="1"/>
    <xf numFmtId="169" fontId="32" fillId="32" borderId="10" xfId="77" applyNumberFormat="1" applyFont="1" applyFill="1" applyBorder="1" applyAlignment="1">
      <alignment horizontal="center" vertical="center" wrapText="1"/>
    </xf>
    <xf numFmtId="0" fontId="32" fillId="32" borderId="10" xfId="0" applyFont="1" applyFill="1" applyBorder="1" applyAlignment="1">
      <alignment vertical="center"/>
    </xf>
    <xf numFmtId="0" fontId="35" fillId="32" borderId="0" xfId="0" applyFont="1" applyFill="1"/>
    <xf numFmtId="40" fontId="32" fillId="32" borderId="0" xfId="0" applyNumberFormat="1" applyFont="1" applyFill="1" applyAlignment="1">
      <alignment vertical="center"/>
    </xf>
    <xf numFmtId="40" fontId="32" fillId="32" borderId="0" xfId="0" applyNumberFormat="1" applyFont="1" applyFill="1" applyAlignment="1">
      <alignment horizontal="center" vertical="center"/>
    </xf>
    <xf numFmtId="0" fontId="34" fillId="32" borderId="0" xfId="0" applyFont="1" applyFill="1"/>
    <xf numFmtId="165" fontId="35" fillId="32" borderId="0" xfId="0" applyNumberFormat="1" applyFont="1" applyFill="1" applyAlignment="1">
      <alignment horizontal="center" vertical="top"/>
    </xf>
    <xf numFmtId="0" fontId="35" fillId="32" borderId="0" xfId="0" applyFont="1" applyFill="1" applyAlignment="1">
      <alignment horizontal="center" vertical="top"/>
    </xf>
    <xf numFmtId="0" fontId="35" fillId="32" borderId="0" xfId="0" applyFont="1" applyFill="1" applyAlignment="1">
      <alignment horizontal="left" vertical="top" wrapText="1"/>
    </xf>
    <xf numFmtId="0" fontId="36" fillId="32" borderId="0" xfId="0" applyFont="1" applyFill="1" applyAlignment="1">
      <alignment horizontal="center" vertical="center" wrapText="1"/>
    </xf>
    <xf numFmtId="43" fontId="36" fillId="32" borderId="0" xfId="0" applyNumberFormat="1" applyFont="1" applyFill="1" applyAlignment="1">
      <alignment horizontal="center" vertical="top" wrapText="1"/>
    </xf>
    <xf numFmtId="0" fontId="24" fillId="32" borderId="0" xfId="0" applyFont="1" applyFill="1" applyAlignment="1">
      <alignment vertical="center"/>
    </xf>
    <xf numFmtId="49" fontId="33" fillId="32" borderId="12" xfId="0" applyNumberFormat="1" applyFont="1" applyFill="1" applyBorder="1" applyAlignment="1">
      <alignment horizontal="center" vertical="center" wrapText="1"/>
    </xf>
    <xf numFmtId="0" fontId="33" fillId="32" borderId="12" xfId="0" applyFont="1" applyFill="1" applyBorder="1" applyAlignment="1">
      <alignment horizontal="center" vertical="center" wrapText="1"/>
    </xf>
    <xf numFmtId="0" fontId="35" fillId="32" borderId="0" xfId="0" applyFont="1" applyFill="1" applyAlignment="1">
      <alignment vertical="center" wrapText="1"/>
    </xf>
    <xf numFmtId="49" fontId="38" fillId="32" borderId="10" xfId="0" applyNumberFormat="1" applyFont="1" applyFill="1" applyBorder="1" applyAlignment="1">
      <alignment horizontal="center" vertical="center" wrapText="1"/>
    </xf>
    <xf numFmtId="0" fontId="38" fillId="32" borderId="10" xfId="0" applyFont="1" applyFill="1" applyBorder="1" applyAlignment="1">
      <alignment horizontal="center" vertical="center" wrapText="1"/>
    </xf>
    <xf numFmtId="0" fontId="39" fillId="32" borderId="10" xfId="0" applyFont="1" applyFill="1" applyBorder="1" applyAlignment="1">
      <alignment horizontal="center" vertical="center" wrapText="1" readingOrder="1"/>
    </xf>
    <xf numFmtId="166" fontId="55" fillId="32" borderId="10" xfId="0" applyNumberFormat="1" applyFont="1" applyFill="1" applyBorder="1" applyAlignment="1">
      <alignment horizontal="center" vertical="center" wrapText="1"/>
    </xf>
    <xf numFmtId="169" fontId="39" fillId="32" borderId="10" xfId="0" applyNumberFormat="1" applyFont="1" applyFill="1" applyBorder="1" applyAlignment="1">
      <alignment horizontal="center" vertical="center" wrapText="1"/>
    </xf>
    <xf numFmtId="49" fontId="39" fillId="32" borderId="10" xfId="0" applyNumberFormat="1" applyFont="1" applyFill="1" applyBorder="1" applyAlignment="1">
      <alignment horizontal="center" vertical="center"/>
    </xf>
    <xf numFmtId="0" fontId="39" fillId="32" borderId="10" xfId="0" applyFont="1" applyFill="1" applyBorder="1" applyAlignment="1">
      <alignment horizontal="center" vertical="center"/>
    </xf>
    <xf numFmtId="166" fontId="39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left" vertical="top" wrapText="1" readingOrder="1"/>
    </xf>
    <xf numFmtId="0" fontId="41" fillId="32" borderId="10" xfId="0" applyFont="1" applyFill="1" applyBorder="1" applyAlignment="1">
      <alignment horizontal="left" vertical="top" wrapText="1" readingOrder="1"/>
    </xf>
    <xf numFmtId="0" fontId="41" fillId="32" borderId="10" xfId="0" applyFont="1" applyFill="1" applyBorder="1" applyAlignment="1">
      <alignment horizontal="center" vertical="center" wrapText="1" readingOrder="1"/>
    </xf>
    <xf numFmtId="169" fontId="32" fillId="32" borderId="10" xfId="0" applyNumberFormat="1" applyFont="1" applyFill="1" applyBorder="1" applyAlignment="1">
      <alignment horizontal="center" vertical="center" wrapText="1"/>
    </xf>
    <xf numFmtId="0" fontId="42" fillId="32" borderId="10" xfId="0" applyFont="1" applyFill="1" applyBorder="1" applyAlignment="1">
      <alignment horizontal="center" vertical="center" wrapText="1" readingOrder="1"/>
    </xf>
    <xf numFmtId="49" fontId="41" fillId="32" borderId="10" xfId="0" applyNumberFormat="1" applyFont="1" applyFill="1" applyBorder="1" applyAlignment="1">
      <alignment horizontal="center" vertical="center"/>
    </xf>
    <xf numFmtId="0" fontId="41" fillId="32" borderId="10" xfId="0" applyFont="1" applyFill="1" applyBorder="1" applyAlignment="1">
      <alignment horizontal="center" vertical="center"/>
    </xf>
    <xf numFmtId="49" fontId="43" fillId="32" borderId="10" xfId="0" applyNumberFormat="1" applyFont="1" applyFill="1" applyBorder="1" applyAlignment="1">
      <alignment horizontal="left" vertical="center" wrapText="1" readingOrder="1"/>
    </xf>
    <xf numFmtId="169" fontId="41" fillId="32" borderId="10" xfId="0" applyNumberFormat="1" applyFont="1" applyFill="1" applyBorder="1" applyAlignment="1">
      <alignment horizontal="center" vertical="center" wrapText="1"/>
    </xf>
    <xf numFmtId="0" fontId="33" fillId="32" borderId="10" xfId="0" applyFont="1" applyFill="1" applyBorder="1" applyAlignment="1">
      <alignment horizontal="left" vertical="center" wrapText="1"/>
    </xf>
    <xf numFmtId="0" fontId="33" fillId="32" borderId="10" xfId="0" applyFont="1" applyFill="1" applyBorder="1" applyAlignment="1">
      <alignment horizontal="center" vertical="center" wrapText="1"/>
    </xf>
    <xf numFmtId="169" fontId="41" fillId="32" borderId="10" xfId="77" applyNumberFormat="1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left" vertical="center" wrapText="1" readingOrder="1"/>
    </xf>
    <xf numFmtId="0" fontId="34" fillId="32" borderId="10" xfId="0" applyFont="1" applyFill="1" applyBorder="1"/>
    <xf numFmtId="165" fontId="33" fillId="32" borderId="10" xfId="0" applyNumberFormat="1" applyFont="1" applyFill="1" applyBorder="1" applyAlignment="1">
      <alignment horizontal="center" vertical="top"/>
    </xf>
    <xf numFmtId="0" fontId="41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center" vertical="top"/>
    </xf>
    <xf numFmtId="0" fontId="33" fillId="32" borderId="10" xfId="0" applyFont="1" applyFill="1" applyBorder="1" applyAlignment="1">
      <alignment horizontal="left" vertical="top" wrapText="1"/>
    </xf>
    <xf numFmtId="0" fontId="24" fillId="32" borderId="0" xfId="0" quotePrefix="1" applyFont="1" applyFill="1" applyAlignment="1">
      <alignment vertical="center"/>
    </xf>
    <xf numFmtId="49" fontId="24" fillId="32" borderId="0" xfId="0" applyNumberFormat="1" applyFont="1" applyFill="1" applyAlignment="1">
      <alignment vertical="center"/>
    </xf>
    <xf numFmtId="49" fontId="74" fillId="32" borderId="10" xfId="0" applyNumberFormat="1" applyFont="1" applyFill="1" applyBorder="1" applyAlignment="1">
      <alignment horizontal="left" vertical="center" wrapText="1" readingOrder="1"/>
    </xf>
    <xf numFmtId="0" fontId="41" fillId="32" borderId="10" xfId="0" applyFont="1" applyFill="1" applyBorder="1" applyAlignment="1">
      <alignment vertical="center"/>
    </xf>
    <xf numFmtId="49" fontId="72" fillId="32" borderId="10" xfId="0" applyNumberFormat="1" applyFont="1" applyFill="1" applyBorder="1" applyAlignment="1">
      <alignment horizontal="left" vertical="center" wrapText="1" readingOrder="1"/>
    </xf>
    <xf numFmtId="49" fontId="33" fillId="32" borderId="16" xfId="0" applyNumberFormat="1" applyFont="1" applyFill="1" applyBorder="1" applyAlignment="1">
      <alignment horizontal="left" vertical="center" wrapText="1"/>
    </xf>
    <xf numFmtId="49" fontId="33" fillId="32" borderId="16" xfId="0" applyNumberFormat="1" applyFont="1" applyFill="1" applyBorder="1" applyAlignment="1">
      <alignment horizontal="center" vertical="center" wrapText="1"/>
    </xf>
    <xf numFmtId="169" fontId="40" fillId="32" borderId="10" xfId="49" applyNumberFormat="1" applyFont="1" applyFill="1" applyBorder="1" applyAlignment="1">
      <alignment horizontal="left" vertical="center"/>
    </xf>
    <xf numFmtId="0" fontId="33" fillId="32" borderId="12" xfId="0" applyFont="1" applyFill="1" applyBorder="1" applyAlignment="1">
      <alignment vertical="center"/>
    </xf>
    <xf numFmtId="49" fontId="41" fillId="32" borderId="12" xfId="0" applyNumberFormat="1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/>
    </xf>
    <xf numFmtId="0" fontId="41" fillId="32" borderId="12" xfId="0" applyFont="1" applyFill="1" applyBorder="1" applyAlignment="1">
      <alignment horizontal="center" vertical="center" wrapText="1" readingOrder="1"/>
    </xf>
    <xf numFmtId="169" fontId="41" fillId="32" borderId="12" xfId="0" applyNumberFormat="1" applyFont="1" applyFill="1" applyBorder="1" applyAlignment="1">
      <alignment horizontal="center" vertical="center" wrapText="1"/>
    </xf>
    <xf numFmtId="165" fontId="36" fillId="32" borderId="10" xfId="0" applyNumberFormat="1" applyFont="1" applyFill="1" applyBorder="1" applyAlignment="1">
      <alignment horizontal="center" vertical="top"/>
    </xf>
    <xf numFmtId="0" fontId="48" fillId="32" borderId="10" xfId="0" applyFont="1" applyFill="1" applyBorder="1" applyAlignment="1">
      <alignment horizontal="center" vertical="top"/>
    </xf>
    <xf numFmtId="0" fontId="36" fillId="32" borderId="10" xfId="0" applyFont="1" applyFill="1" applyBorder="1" applyAlignment="1">
      <alignment horizontal="center" vertical="top"/>
    </xf>
    <xf numFmtId="0" fontId="24" fillId="32" borderId="10" xfId="0" applyFont="1" applyFill="1" applyBorder="1"/>
    <xf numFmtId="49" fontId="33" fillId="32" borderId="16" xfId="0" applyNumberFormat="1" applyFont="1" applyFill="1" applyBorder="1" applyAlignment="1">
      <alignment horizontal="center" vertical="center"/>
    </xf>
    <xf numFmtId="0" fontId="33" fillId="32" borderId="16" xfId="0" applyFont="1" applyFill="1" applyBorder="1" applyAlignment="1">
      <alignment horizontal="center" vertical="center"/>
    </xf>
    <xf numFmtId="169" fontId="24" fillId="32" borderId="16" xfId="0" applyNumberFormat="1" applyFont="1" applyFill="1" applyBorder="1" applyAlignment="1">
      <alignment horizontal="center" vertical="center" wrapText="1"/>
    </xf>
    <xf numFmtId="165" fontId="34" fillId="32" borderId="10" xfId="0" applyNumberFormat="1" applyFont="1" applyFill="1" applyBorder="1" applyAlignment="1">
      <alignment horizontal="center" vertical="top"/>
    </xf>
    <xf numFmtId="166" fontId="41" fillId="32" borderId="10" xfId="0" applyNumberFormat="1" applyFont="1" applyFill="1" applyBorder="1" applyAlignment="1">
      <alignment horizontal="center" vertical="top"/>
    </xf>
    <xf numFmtId="166" fontId="33" fillId="32" borderId="10" xfId="0" applyNumberFormat="1" applyFont="1" applyFill="1" applyBorder="1" applyAlignment="1">
      <alignment horizontal="center" vertical="top"/>
    </xf>
    <xf numFmtId="0" fontId="33" fillId="32" borderId="0" xfId="0" applyFont="1" applyFill="1" applyAlignment="1">
      <alignment horizontal="center" vertical="center" wrapText="1" readingOrder="1"/>
    </xf>
    <xf numFmtId="0" fontId="33" fillId="32" borderId="10" xfId="0" applyFont="1" applyFill="1" applyBorder="1"/>
    <xf numFmtId="169" fontId="40" fillId="32" borderId="10" xfId="0" applyNumberFormat="1" applyFont="1" applyFill="1" applyBorder="1" applyAlignment="1">
      <alignment horizontal="center" vertical="center" wrapText="1"/>
    </xf>
    <xf numFmtId="0" fontId="40" fillId="32" borderId="0" xfId="0" applyFont="1" applyFill="1" applyAlignment="1">
      <alignment horizontal="center" vertical="top" wrapText="1"/>
    </xf>
    <xf numFmtId="49" fontId="75" fillId="32" borderId="10" xfId="0" applyNumberFormat="1" applyFont="1" applyFill="1" applyBorder="1" applyAlignment="1">
      <alignment horizontal="center" vertical="center"/>
    </xf>
    <xf numFmtId="49" fontId="33" fillId="32" borderId="10" xfId="0" applyNumberFormat="1" applyFont="1" applyFill="1" applyBorder="1" applyAlignment="1">
      <alignment horizontal="center" vertical="center" wrapText="1" readingOrder="1"/>
    </xf>
    <xf numFmtId="49" fontId="75" fillId="32" borderId="10" xfId="0" applyNumberFormat="1" applyFont="1" applyFill="1" applyBorder="1" applyAlignment="1">
      <alignment horizontal="left" vertical="center" wrapText="1" readingOrder="1"/>
    </xf>
    <xf numFmtId="49" fontId="75" fillId="32" borderId="10" xfId="0" applyNumberFormat="1" applyFont="1" applyFill="1" applyBorder="1" applyAlignment="1">
      <alignment horizontal="center" vertical="center" wrapText="1" readingOrder="1"/>
    </xf>
    <xf numFmtId="166" fontId="33" fillId="32" borderId="10" xfId="0" applyNumberFormat="1" applyFont="1" applyFill="1" applyBorder="1" applyAlignment="1">
      <alignment horizontal="center" vertical="center" wrapText="1" readingOrder="1"/>
    </xf>
    <xf numFmtId="168" fontId="41" fillId="32" borderId="10" xfId="0" applyNumberFormat="1" applyFont="1" applyFill="1" applyBorder="1" applyAlignment="1">
      <alignment horizontal="center" vertical="center" wrapText="1"/>
    </xf>
    <xf numFmtId="165" fontId="36" fillId="32" borderId="0" xfId="0" applyNumberFormat="1" applyFont="1" applyFill="1" applyAlignment="1">
      <alignment horizontal="center" vertical="top"/>
    </xf>
    <xf numFmtId="0" fontId="48" fillId="32" borderId="0" xfId="0" applyFont="1" applyFill="1" applyAlignment="1">
      <alignment horizontal="center" vertical="top"/>
    </xf>
    <xf numFmtId="0" fontId="36" fillId="32" borderId="0" xfId="0" applyFont="1" applyFill="1" applyAlignment="1">
      <alignment horizontal="center" vertical="top"/>
    </xf>
    <xf numFmtId="0" fontId="40" fillId="32" borderId="0" xfId="0" applyFont="1" applyFill="1" applyAlignment="1">
      <alignment horizontal="left" vertical="top" wrapText="1"/>
    </xf>
    <xf numFmtId="168" fontId="38" fillId="32" borderId="0" xfId="0" applyNumberFormat="1" applyFont="1" applyFill="1"/>
    <xf numFmtId="49" fontId="72" fillId="32" borderId="10" xfId="0" applyNumberFormat="1" applyFont="1" applyFill="1" applyBorder="1" applyAlignment="1">
      <alignment horizontal="left" vertical="center" wrapText="1"/>
    </xf>
    <xf numFmtId="0" fontId="41" fillId="32" borderId="12" xfId="0" applyFont="1" applyFill="1" applyBorder="1" applyAlignment="1">
      <alignment vertical="center"/>
    </xf>
    <xf numFmtId="0" fontId="40" fillId="32" borderId="0" xfId="0" applyFont="1" applyFill="1" applyAlignment="1">
      <alignment horizontal="center" vertical="center" wrapText="1"/>
    </xf>
    <xf numFmtId="43" fontId="24" fillId="32" borderId="0" xfId="0" applyNumberFormat="1" applyFont="1" applyFill="1" applyAlignment="1">
      <alignment vertical="center"/>
    </xf>
    <xf numFmtId="169" fontId="39" fillId="32" borderId="0" xfId="0" applyNumberFormat="1" applyFont="1" applyFill="1" applyAlignment="1">
      <alignment horizontal="center" vertical="center" wrapText="1"/>
    </xf>
    <xf numFmtId="43" fontId="38" fillId="32" borderId="0" xfId="0" applyNumberFormat="1" applyFont="1" applyFill="1"/>
    <xf numFmtId="49" fontId="33" fillId="32" borderId="0" xfId="0" applyNumberFormat="1" applyFont="1" applyFill="1" applyAlignment="1">
      <alignment vertical="center"/>
    </xf>
    <xf numFmtId="49" fontId="24" fillId="32" borderId="0" xfId="0" applyNumberFormat="1" applyFont="1" applyFill="1" applyAlignment="1">
      <alignment vertical="center" wrapText="1"/>
    </xf>
    <xf numFmtId="0" fontId="24" fillId="32" borderId="10" xfId="0" applyFont="1" applyFill="1" applyBorder="1" applyAlignment="1">
      <alignment horizontal="center" vertical="center"/>
    </xf>
    <xf numFmtId="0" fontId="35" fillId="32" borderId="10" xfId="0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center" vertical="center" wrapText="1"/>
    </xf>
    <xf numFmtId="0" fontId="58" fillId="0" borderId="22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42" fillId="32" borderId="10" xfId="63" applyFont="1" applyFill="1" applyBorder="1" applyAlignment="1">
      <alignment horizontal="center" vertical="center" wrapText="1"/>
    </xf>
    <xf numFmtId="0" fontId="35" fillId="32" borderId="0" xfId="0" applyFont="1" applyFill="1" applyAlignment="1">
      <alignment horizontal="center" vertical="center" wrapText="1"/>
    </xf>
    <xf numFmtId="40" fontId="32" fillId="32" borderId="0" xfId="63" applyNumberFormat="1" applyFont="1" applyFill="1" applyAlignment="1">
      <alignment horizontal="center" vertical="center"/>
    </xf>
    <xf numFmtId="169" fontId="32" fillId="32" borderId="10" xfId="77" applyNumberFormat="1" applyFont="1" applyFill="1" applyBorder="1" applyAlignment="1">
      <alignment horizontal="center" vertical="center" wrapText="1"/>
    </xf>
    <xf numFmtId="0" fontId="67" fillId="32" borderId="20" xfId="0" applyFont="1" applyFill="1" applyBorder="1" applyAlignment="1">
      <alignment horizontal="right"/>
    </xf>
    <xf numFmtId="40" fontId="32" fillId="32" borderId="0" xfId="0" applyNumberFormat="1" applyFont="1" applyFill="1" applyAlignment="1">
      <alignment horizontal="center" vertical="center"/>
    </xf>
    <xf numFmtId="0" fontId="32" fillId="32" borderId="12" xfId="0" applyFont="1" applyFill="1" applyBorder="1" applyAlignment="1">
      <alignment horizontal="center" vertical="center" textRotation="90" wrapText="1"/>
    </xf>
    <xf numFmtId="0" fontId="32" fillId="32" borderId="11" xfId="0" applyFont="1" applyFill="1" applyBorder="1" applyAlignment="1">
      <alignment horizontal="center" vertical="center" textRotation="90" wrapText="1"/>
    </xf>
    <xf numFmtId="166" fontId="32" fillId="32" borderId="12" xfId="0" applyNumberFormat="1" applyFont="1" applyFill="1" applyBorder="1" applyAlignment="1">
      <alignment horizontal="center" vertical="center" textRotation="90" wrapText="1"/>
    </xf>
    <xf numFmtId="166" fontId="32" fillId="32" borderId="11" xfId="0" applyNumberFormat="1" applyFont="1" applyFill="1" applyBorder="1" applyAlignment="1">
      <alignment horizontal="center" vertical="center" textRotation="90" wrapText="1"/>
    </xf>
    <xf numFmtId="0" fontId="32" fillId="32" borderId="15" xfId="0" applyFont="1" applyFill="1" applyBorder="1" applyAlignment="1">
      <alignment horizontal="center" vertical="center" textRotation="90" wrapText="1"/>
    </xf>
    <xf numFmtId="0" fontId="32" fillId="32" borderId="14" xfId="0" applyFont="1" applyFill="1" applyBorder="1" applyAlignment="1">
      <alignment horizontal="center" vertical="center" textRotation="90" wrapText="1"/>
    </xf>
    <xf numFmtId="0" fontId="32" fillId="32" borderId="12" xfId="0" applyFont="1" applyFill="1" applyBorder="1" applyAlignment="1">
      <alignment horizontal="center" vertical="center" wrapText="1" readingOrder="1"/>
    </xf>
    <xf numFmtId="0" fontId="32" fillId="32" borderId="11" xfId="0" applyFont="1" applyFill="1" applyBorder="1" applyAlignment="1">
      <alignment horizontal="center" vertical="center" wrapText="1" readingOrder="1"/>
    </xf>
    <xf numFmtId="40" fontId="41" fillId="32" borderId="0" xfId="0" applyNumberFormat="1" applyFont="1" applyFill="1" applyAlignment="1">
      <alignment horizontal="center" vertical="center"/>
    </xf>
    <xf numFmtId="0" fontId="67" fillId="0" borderId="20" xfId="0" applyFont="1" applyBorder="1" applyAlignment="1">
      <alignment horizontal="right"/>
    </xf>
    <xf numFmtId="0" fontId="24" fillId="32" borderId="0" xfId="0" applyFont="1" applyFill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1"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03"/>
    <col min="5" max="5" width="13.85546875" style="203" bestFit="1" customWidth="1"/>
    <col min="6" max="6" width="11.7109375" style="203" customWidth="1"/>
    <col min="7" max="7" width="14.28515625" style="203" customWidth="1"/>
    <col min="8" max="8" width="48.85546875" style="203" customWidth="1"/>
    <col min="9" max="9" width="52" style="203" customWidth="1"/>
    <col min="10" max="16384" width="9.140625" style="203"/>
  </cols>
  <sheetData>
    <row r="1" spans="1:7" ht="13.5" customHeight="1">
      <c r="A1" s="203">
        <v>71</v>
      </c>
      <c r="B1" s="203" t="s">
        <v>450</v>
      </c>
      <c r="C1" s="203" t="s">
        <v>463</v>
      </c>
      <c r="E1" s="203" t="s">
        <v>80</v>
      </c>
    </row>
    <row r="2" spans="1:7" ht="15" customHeight="1">
      <c r="A2" s="203">
        <v>72</v>
      </c>
      <c r="B2" s="203" t="s">
        <v>451</v>
      </c>
      <c r="C2" s="203" t="s">
        <v>464</v>
      </c>
      <c r="F2" s="204" t="s">
        <v>90</v>
      </c>
      <c r="G2" s="204" t="s">
        <v>91</v>
      </c>
    </row>
    <row r="3" spans="1:7" ht="12.75" customHeight="1">
      <c r="A3" s="203">
        <v>73</v>
      </c>
      <c r="B3" s="203" t="s">
        <v>452</v>
      </c>
      <c r="C3" s="203" t="s">
        <v>464</v>
      </c>
      <c r="E3" s="203" t="s">
        <v>92</v>
      </c>
      <c r="F3" s="205">
        <v>19</v>
      </c>
      <c r="G3" s="205">
        <v>23</v>
      </c>
    </row>
    <row r="4" spans="1:7" ht="13.5" customHeight="1">
      <c r="A4" s="203">
        <v>74</v>
      </c>
      <c r="B4" s="203" t="s">
        <v>453</v>
      </c>
      <c r="C4" s="203" t="s">
        <v>463</v>
      </c>
      <c r="E4" s="203" t="s">
        <v>93</v>
      </c>
      <c r="F4" s="205" t="s">
        <v>51</v>
      </c>
      <c r="G4" s="205" t="s">
        <v>71</v>
      </c>
    </row>
    <row r="5" spans="1:7" ht="13.5" customHeight="1">
      <c r="A5" s="203">
        <v>75</v>
      </c>
      <c r="B5" s="203" t="s">
        <v>454</v>
      </c>
      <c r="C5" s="203" t="s">
        <v>464</v>
      </c>
      <c r="F5" s="205" t="s">
        <v>52</v>
      </c>
      <c r="G5" s="205" t="s">
        <v>72</v>
      </c>
    </row>
    <row r="6" spans="1:7" ht="13.5" customHeight="1">
      <c r="A6" s="203">
        <v>76</v>
      </c>
      <c r="B6" s="203" t="s">
        <v>455</v>
      </c>
      <c r="C6" s="203" t="s">
        <v>464</v>
      </c>
      <c r="F6" s="205" t="s">
        <v>53</v>
      </c>
      <c r="G6" s="205" t="s">
        <v>73</v>
      </c>
    </row>
    <row r="7" spans="1:7" ht="13.5" customHeight="1">
      <c r="A7" s="203">
        <v>77</v>
      </c>
      <c r="B7" s="203" t="s">
        <v>456</v>
      </c>
      <c r="C7" s="203" t="s">
        <v>464</v>
      </c>
      <c r="F7" s="205" t="s">
        <v>54</v>
      </c>
      <c r="G7" s="205" t="s">
        <v>74</v>
      </c>
    </row>
    <row r="8" spans="1:7" ht="13.5" customHeight="1">
      <c r="A8" s="203">
        <v>78</v>
      </c>
      <c r="B8" s="203" t="s">
        <v>457</v>
      </c>
      <c r="C8" s="203" t="s">
        <v>464</v>
      </c>
      <c r="E8" s="206" t="s">
        <v>94</v>
      </c>
      <c r="F8" s="205" t="s">
        <v>55</v>
      </c>
      <c r="G8" s="205" t="s">
        <v>75</v>
      </c>
    </row>
    <row r="9" spans="1:7" ht="13.5" customHeight="1">
      <c r="A9" s="203">
        <v>79</v>
      </c>
      <c r="B9" s="203" t="s">
        <v>458</v>
      </c>
      <c r="C9" s="203" t="s">
        <v>464</v>
      </c>
      <c r="E9" s="204" t="s">
        <v>95</v>
      </c>
      <c r="F9" s="205" t="s">
        <v>56</v>
      </c>
      <c r="G9" s="205" t="s">
        <v>76</v>
      </c>
    </row>
    <row r="10" spans="1:7" ht="13.5" customHeight="1">
      <c r="A10" s="203">
        <v>80</v>
      </c>
      <c r="B10" s="203" t="s">
        <v>459</v>
      </c>
      <c r="C10" s="203" t="s">
        <v>464</v>
      </c>
      <c r="E10" s="204" t="s">
        <v>485</v>
      </c>
      <c r="F10" s="205" t="s">
        <v>57</v>
      </c>
      <c r="G10" s="205" t="s">
        <v>77</v>
      </c>
    </row>
    <row r="11" spans="1:7" ht="13.5" customHeight="1">
      <c r="A11" s="203">
        <v>81</v>
      </c>
      <c r="B11" s="203" t="s">
        <v>460</v>
      </c>
      <c r="C11" s="203" t="s">
        <v>464</v>
      </c>
      <c r="E11" s="204" t="s">
        <v>486</v>
      </c>
      <c r="F11" s="205" t="s">
        <v>58</v>
      </c>
      <c r="G11" s="205" t="s">
        <v>78</v>
      </c>
    </row>
    <row r="12" spans="1:7" ht="13.5" customHeight="1">
      <c r="A12" s="203">
        <v>82</v>
      </c>
      <c r="B12" s="203" t="s">
        <v>461</v>
      </c>
      <c r="C12" s="203" t="s">
        <v>464</v>
      </c>
      <c r="F12" s="205" t="s">
        <v>491</v>
      </c>
      <c r="G12" s="205" t="s">
        <v>68</v>
      </c>
    </row>
    <row r="13" spans="1:7" ht="13.5" customHeight="1">
      <c r="A13" s="203">
        <v>83</v>
      </c>
      <c r="B13" s="203" t="s">
        <v>462</v>
      </c>
      <c r="C13" s="203" t="s">
        <v>464</v>
      </c>
      <c r="F13" s="205" t="s">
        <v>69</v>
      </c>
      <c r="G13" s="205" t="s">
        <v>70</v>
      </c>
    </row>
    <row r="14" spans="1:7" ht="13.5" customHeight="1">
      <c r="F14" s="205" t="s">
        <v>50</v>
      </c>
      <c r="G14" s="205" t="s">
        <v>79</v>
      </c>
    </row>
    <row r="15" spans="1:7" ht="13.5" customHeight="1">
      <c r="F15" s="205" t="s">
        <v>66</v>
      </c>
      <c r="G15" s="205" t="s">
        <v>67</v>
      </c>
    </row>
    <row r="16" spans="1:7" ht="13.5" customHeight="1">
      <c r="F16" s="205" t="s">
        <v>65</v>
      </c>
      <c r="G16" s="205" t="s">
        <v>64</v>
      </c>
    </row>
    <row r="20" spans="7:9" ht="13.5" customHeight="1">
      <c r="H20" s="207"/>
      <c r="I20" s="207"/>
    </row>
    <row r="21" spans="7:9" ht="13.5" customHeight="1">
      <c r="H21" s="207"/>
      <c r="I21" s="207"/>
    </row>
    <row r="22" spans="7:9" ht="13.5" customHeight="1">
      <c r="H22" s="207"/>
      <c r="I22" s="207"/>
    </row>
    <row r="23" spans="7:9" ht="13.5" customHeight="1">
      <c r="H23" s="207"/>
      <c r="I23" s="207"/>
    </row>
    <row r="24" spans="7:9" ht="13.5" customHeight="1">
      <c r="H24" s="207"/>
      <c r="I24" s="207"/>
    </row>
    <row r="25" spans="7:9" ht="13.5" customHeight="1">
      <c r="H25" s="207"/>
      <c r="I25" s="207"/>
    </row>
    <row r="26" spans="7:9" ht="13.5" customHeight="1">
      <c r="H26" s="207"/>
      <c r="I26" s="207"/>
    </row>
    <row r="27" spans="7:9" ht="13.5" customHeight="1">
      <c r="H27" s="207"/>
      <c r="I27" s="207"/>
    </row>
    <row r="28" spans="7:9" ht="13.5" customHeight="1">
      <c r="G28" s="208"/>
      <c r="H28" s="207"/>
      <c r="I28" s="207"/>
    </row>
    <row r="29" spans="7:9" ht="13.5" customHeight="1">
      <c r="H29" s="207"/>
      <c r="I29" s="207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89"/>
  <sheetViews>
    <sheetView view="pageBreakPreview" topLeftCell="H16" zoomScale="110" zoomScaleNormal="120" zoomScaleSheetLayoutView="110" workbookViewId="0">
      <selection activeCell="Q16" sqref="Q1:V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140625" style="248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5" width="15.140625" style="310" customWidth="1"/>
    <col min="16" max="16" width="15.140625" style="239" customWidth="1"/>
    <col min="17" max="20" width="9.140625" style="239"/>
    <col min="21" max="21" width="14.42578125" style="239" bestFit="1" customWidth="1"/>
    <col min="22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673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33.75" customHeight="1">
      <c r="A7" s="254" t="s">
        <v>490</v>
      </c>
      <c r="H7" s="369" t="s">
        <v>761</v>
      </c>
      <c r="I7" s="369"/>
      <c r="J7" s="369"/>
      <c r="K7" s="369"/>
      <c r="L7" s="369"/>
      <c r="M7" s="369"/>
      <c r="N7" s="369"/>
      <c r="O7" s="369"/>
      <c r="P7" s="369"/>
    </row>
    <row r="8" spans="1:19">
      <c r="H8" s="240"/>
      <c r="I8" s="240"/>
      <c r="J8" s="240"/>
      <c r="K8" s="240"/>
      <c r="L8" s="240"/>
      <c r="M8" s="240"/>
      <c r="N8" s="240"/>
      <c r="O8" s="240"/>
      <c r="P8" s="240"/>
    </row>
    <row r="9" spans="1:19" ht="12" customHeight="1">
      <c r="A9" s="241"/>
      <c r="I9" s="249"/>
      <c r="J9" s="250"/>
      <c r="K9" s="250"/>
      <c r="L9" s="251"/>
      <c r="M9" s="252"/>
      <c r="N9" s="253"/>
      <c r="O9" s="383" t="s">
        <v>97</v>
      </c>
      <c r="P9" s="383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91634.6</v>
      </c>
      <c r="O13" s="262">
        <f>+O14+O116+O148+O332+O420+O490+O503+O586+O684+O774</f>
        <v>91634.6</v>
      </c>
      <c r="P13" s="262">
        <f>+P14+P116+P148+P332+P420+P490+P503+P586+P684+P774</f>
        <v>0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170.6</v>
      </c>
      <c r="O14" s="262">
        <f>+O16+O67+O85+O91+O106</f>
        <v>170.6</v>
      </c>
      <c r="P14" s="262">
        <f>+P16+P67+P85+P91+P106</f>
        <v>0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170.6</v>
      </c>
      <c r="O16" s="269">
        <f>+O18+O61</f>
        <v>170.6</v>
      </c>
      <c r="P16" s="269">
        <f>+P18+P61</f>
        <v>0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170.6</v>
      </c>
      <c r="O18" s="235">
        <f>+O20+O56</f>
        <v>170.6</v>
      </c>
      <c r="P18" s="235">
        <f>+P20+P56</f>
        <v>0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170.6</v>
      </c>
      <c r="O20" s="274">
        <f>SUM(O21:O55)</f>
        <v>170.6</v>
      </c>
      <c r="P20" s="274">
        <f>SUM(P21:P55)</f>
        <v>0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170.6</v>
      </c>
      <c r="O25" s="223">
        <v>170.6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 hidden="1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0</v>
      </c>
      <c r="O52" s="223"/>
      <c r="P52" s="223"/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hidden="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0</v>
      </c>
      <c r="O56" s="274">
        <f>SUM(O57:O60)</f>
        <v>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idden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/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/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 hidden="1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0</v>
      </c>
      <c r="O91" s="269">
        <f>+O93</f>
        <v>0</v>
      </c>
      <c r="P91" s="269">
        <f>+P93</f>
        <v>0</v>
      </c>
      <c r="Q91" s="237"/>
      <c r="R91" s="237"/>
      <c r="S91" s="238"/>
      <c r="T91" s="237"/>
      <c r="U91" s="237"/>
      <c r="V91" s="237"/>
    </row>
    <row r="92" spans="1:22" hidden="1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 hidden="1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0</v>
      </c>
      <c r="O93" s="235">
        <f t="shared" ref="O93:P93" si="8">+O95+O98+O100+O102+O104</f>
        <v>0</v>
      </c>
      <c r="P93" s="235">
        <f t="shared" si="8"/>
        <v>0</v>
      </c>
      <c r="Q93" s="237"/>
      <c r="R93" s="237"/>
      <c r="S93" s="238"/>
      <c r="T93" s="237"/>
      <c r="U93" s="237"/>
      <c r="V93" s="237"/>
    </row>
    <row r="94" spans="1:22" hidden="1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 hidden="1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0</v>
      </c>
      <c r="O95" s="274">
        <f>SUM(O96:O97)</f>
        <v>0</v>
      </c>
      <c r="P95" s="274">
        <f>SUM(P97)</f>
        <v>0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 hidden="1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0</v>
      </c>
      <c r="O97" s="223">
        <v>0</v>
      </c>
      <c r="P97" s="223"/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hidden="1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0</v>
      </c>
      <c r="O148" s="262">
        <f>+O150+O173+O184+O273+O285</f>
        <v>0</v>
      </c>
      <c r="P148" s="262">
        <f>+P150+P173+P184+P273+P285</f>
        <v>0</v>
      </c>
      <c r="Q148" s="237"/>
      <c r="R148" s="237"/>
      <c r="S148" s="238"/>
      <c r="T148" s="237"/>
      <c r="U148" s="237"/>
      <c r="V148" s="237"/>
    </row>
    <row r="149" spans="1:22" hidden="1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 hidden="1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0</v>
      </c>
      <c r="O184" s="269">
        <f>+O186+O259</f>
        <v>0</v>
      </c>
      <c r="P184" s="269">
        <f>+P186+P259</f>
        <v>0</v>
      </c>
      <c r="Q184" s="237"/>
      <c r="R184" s="237"/>
      <c r="S184" s="238"/>
      <c r="T184" s="237"/>
      <c r="U184" s="237"/>
      <c r="V184" s="237"/>
    </row>
    <row r="185" spans="1:22" hidden="1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 hidden="1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0</v>
      </c>
      <c r="O186" s="235">
        <f>+O188+O191+O193+O197+O201+O212+O217+O219+O225+O232+O236+O239+O243+O250+O253+O255+O206+O257</f>
        <v>0</v>
      </c>
      <c r="P186" s="235">
        <f>+P188+P191+P193+P197+P201+P212+P217+P219+P225+P232+P236+P239+P243+P250+P253+P255+P206+P257</f>
        <v>0</v>
      </c>
      <c r="Q186" s="237"/>
      <c r="R186" s="237"/>
      <c r="S186" s="238"/>
      <c r="T186" s="237"/>
      <c r="U186" s="237"/>
      <c r="V186" s="237"/>
    </row>
    <row r="187" spans="1:22" hidden="1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hidden="1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0</v>
      </c>
      <c r="O188" s="274">
        <f>SUM(O189:O190)</f>
        <v>0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hidden="1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0</v>
      </c>
      <c r="O189" s="222"/>
      <c r="P189" s="222"/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 hidden="1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0</v>
      </c>
      <c r="O193" s="274">
        <f>SUM(O194:O196)</f>
        <v>0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idden="1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0</v>
      </c>
      <c r="O194" s="223"/>
      <c r="P194" s="223">
        <v>0</v>
      </c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 hidden="1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0</v>
      </c>
      <c r="O197" s="274">
        <f>SUM(O198:O200)</f>
        <v>0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idden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0</v>
      </c>
      <c r="O198" s="223"/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idden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>
        <v>0</v>
      </c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 hidden="1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0</v>
      </c>
      <c r="O219" s="274">
        <f>SUM(O220:O224)</f>
        <v>0</v>
      </c>
      <c r="P219" s="274">
        <f>SUM(P220:P224)</f>
        <v>0</v>
      </c>
      <c r="Q219" s="237"/>
      <c r="R219" s="237"/>
      <c r="S219" s="238"/>
      <c r="T219" s="237"/>
      <c r="U219" s="237"/>
      <c r="V219" s="237"/>
    </row>
    <row r="220" spans="1:22" ht="27" hidden="1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0</v>
      </c>
      <c r="O220" s="222"/>
      <c r="P220" s="222">
        <v>0</v>
      </c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 hidden="1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0</v>
      </c>
      <c r="O222" s="223"/>
      <c r="P222" s="223"/>
      <c r="Q222" s="237"/>
      <c r="R222" s="237"/>
      <c r="S222" s="238"/>
      <c r="T222" s="237"/>
      <c r="U222" s="237"/>
      <c r="V222" s="237"/>
    </row>
    <row r="223" spans="1:22" hidden="1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0</v>
      </c>
      <c r="O223" s="223"/>
      <c r="P223" s="223"/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hidden="1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/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 hidden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/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 hidden="1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0</v>
      </c>
      <c r="O285" s="269">
        <f>+O287</f>
        <v>0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 hidden="1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 hidden="1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0</v>
      </c>
      <c r="O287" s="235">
        <f t="shared" ref="O287:P287" si="44">+O289+O292+O296+O298+O304+O308+O313+O316+O320+O324+O327+O330</f>
        <v>0</v>
      </c>
      <c r="P287" s="235">
        <f t="shared" si="44"/>
        <v>0</v>
      </c>
      <c r="Q287" s="237"/>
      <c r="R287" s="237"/>
      <c r="S287" s="238"/>
      <c r="T287" s="237"/>
      <c r="U287" s="237"/>
      <c r="V287" s="237"/>
    </row>
    <row r="288" spans="1:22" hidden="1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>
        <v>0</v>
      </c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2">P313+Q313</f>
        <v>0</v>
      </c>
      <c r="P313" s="274">
        <f t="shared" si="52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hidden="1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0</v>
      </c>
      <c r="O320" s="274">
        <f>SUM(O321:O323)</f>
        <v>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 hidden="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0</v>
      </c>
      <c r="O323" s="223"/>
      <c r="P323" s="223"/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3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4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5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6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6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7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 hidden="1">
      <c r="A332" s="254" t="str">
        <f t="shared" ref="A332:A374" si="58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0</v>
      </c>
      <c r="O332" s="262">
        <f>+O334+O375+O384+O391</f>
        <v>0</v>
      </c>
      <c r="P332" s="262">
        <f>+P334+P375+P384+P391</f>
        <v>0</v>
      </c>
      <c r="Q332" s="237"/>
      <c r="R332" s="237"/>
      <c r="S332" s="238"/>
      <c r="T332" s="237"/>
      <c r="U332" s="237"/>
      <c r="V332" s="237"/>
    </row>
    <row r="333" spans="1:231" hidden="1">
      <c r="A333" s="254" t="str">
        <f t="shared" si="58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8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8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8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9">+O338+O348+O350+O373</f>
        <v>0</v>
      </c>
      <c r="P336" s="235">
        <f t="shared" si="59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8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8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8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0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idden="1">
      <c r="A340" s="254" t="str">
        <f t="shared" si="58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0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8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0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8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0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8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0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0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8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0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8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0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8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0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8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8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0"/>
        <v>0</v>
      </c>
      <c r="O349" s="222"/>
      <c r="P349" s="222">
        <v>0</v>
      </c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8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8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1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8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1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8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1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8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1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8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1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8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1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8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1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8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1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8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1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8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1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8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1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8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1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8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1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8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1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8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1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1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8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1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8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1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8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1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8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1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8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1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8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1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8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8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2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 hidden="1">
      <c r="A375" s="254" t="str">
        <f t="shared" ref="A375:A438" si="63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0</v>
      </c>
      <c r="O375" s="269">
        <f>+O377</f>
        <v>0</v>
      </c>
      <c r="P375" s="269">
        <f>+P377</f>
        <v>0</v>
      </c>
      <c r="Q375" s="237"/>
      <c r="R375" s="237"/>
      <c r="S375" s="238"/>
      <c r="T375" s="237"/>
      <c r="U375" s="237"/>
      <c r="V375" s="237"/>
    </row>
    <row r="376" spans="1:22" hidden="1">
      <c r="A376" s="254" t="str">
        <f t="shared" si="63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idden="1">
      <c r="A377" s="254" t="str">
        <f t="shared" si="63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0</v>
      </c>
      <c r="O377" s="235">
        <f>+O379</f>
        <v>0</v>
      </c>
      <c r="P377" s="235">
        <f>+P379</f>
        <v>0</v>
      </c>
      <c r="Q377" s="237"/>
      <c r="R377" s="237"/>
      <c r="S377" s="238"/>
      <c r="T377" s="237"/>
      <c r="U377" s="237"/>
      <c r="V377" s="237"/>
    </row>
    <row r="378" spans="1:22" hidden="1">
      <c r="A378" s="254" t="str">
        <f t="shared" si="63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idden="1">
      <c r="A379" s="254" t="str">
        <f t="shared" si="63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0</v>
      </c>
      <c r="O379" s="274">
        <f>SUM(O380:O383)</f>
        <v>0</v>
      </c>
      <c r="P379" s="274">
        <f>SUM(P380:P383)</f>
        <v>0</v>
      </c>
      <c r="Q379" s="237"/>
      <c r="R379" s="237"/>
      <c r="S379" s="238"/>
      <c r="T379" s="237"/>
      <c r="U379" s="237"/>
      <c r="V379" s="237"/>
    </row>
    <row r="380" spans="1:22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4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4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4"/>
        <v>0</v>
      </c>
      <c r="O382" s="222">
        <v>0</v>
      </c>
      <c r="P382" s="222"/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3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4"/>
        <v>0</v>
      </c>
      <c r="O383" s="223"/>
      <c r="P383" s="223">
        <v>0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3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3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3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5">+O388</f>
        <v>0</v>
      </c>
      <c r="P386" s="235">
        <f t="shared" si="65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3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6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7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6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7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3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3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3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8">+O395+O403+O405+O410+O407+O412+O416+O418</f>
        <v>0</v>
      </c>
      <c r="P393" s="235">
        <f t="shared" si="68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3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3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3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9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3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9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3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9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3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9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3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9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3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9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3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9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3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3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9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3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3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9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3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3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9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70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1">O409+P409</f>
        <v>0</v>
      </c>
      <c r="O409" s="222">
        <v>0</v>
      </c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3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3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2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3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9"/>
        <v>0</v>
      </c>
      <c r="O414" s="222">
        <v>0</v>
      </c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3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9"/>
        <v>0</v>
      </c>
      <c r="O415" s="222">
        <v>0</v>
      </c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3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4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5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6">O419+P419</f>
        <v>0</v>
      </c>
      <c r="O419" s="222">
        <v>0</v>
      </c>
      <c r="P419" s="222"/>
      <c r="Q419" s="237"/>
      <c r="R419" s="237"/>
      <c r="S419" s="238"/>
      <c r="T419" s="237"/>
      <c r="U419" s="237"/>
      <c r="V419" s="237"/>
    </row>
    <row r="420" spans="1:22" ht="28.5" hidden="1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0</v>
      </c>
      <c r="O420" s="262">
        <f>+O422+O432+O438+O455</f>
        <v>0</v>
      </c>
      <c r="P420" s="262">
        <f>+P422+P432+P438+P455</f>
        <v>0</v>
      </c>
      <c r="Q420" s="237"/>
      <c r="R420" s="237"/>
      <c r="S420" s="238"/>
      <c r="T420" s="237"/>
      <c r="U420" s="237"/>
      <c r="V420" s="237"/>
    </row>
    <row r="421" spans="1:22" hidden="1">
      <c r="A421" s="254" t="str">
        <f t="shared" si="63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3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3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3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3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3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3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7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8">O431</f>
        <v>0</v>
      </c>
      <c r="P430" s="274">
        <f t="shared" si="78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9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0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0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0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0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3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1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1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2">+O442+O445+O449+O451+O453</f>
        <v>0</v>
      </c>
      <c r="P440" s="235">
        <f t="shared" si="82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1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1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1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3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1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3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1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idden="1">
      <c r="A446" s="254" t="str">
        <f t="shared" si="81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3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1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3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1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3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1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3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1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1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3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 hidden="1">
      <c r="A455" s="254" t="str">
        <f t="shared" si="81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0</v>
      </c>
      <c r="O455" s="269">
        <f>+O457</f>
        <v>0</v>
      </c>
      <c r="P455" s="269">
        <f>+P457</f>
        <v>0</v>
      </c>
      <c r="Q455" s="237"/>
      <c r="R455" s="237"/>
      <c r="S455" s="238"/>
      <c r="T455" s="237"/>
      <c r="U455" s="237"/>
      <c r="V455" s="237"/>
    </row>
    <row r="456" spans="1:22" hidden="1">
      <c r="A456" s="254" t="str">
        <f t="shared" si="81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 hidden="1">
      <c r="A457" s="254" t="str">
        <f t="shared" si="81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0</v>
      </c>
      <c r="O457" s="235">
        <f t="shared" ref="O457:P457" si="84">+O459+O463+O469+O478+O487</f>
        <v>0</v>
      </c>
      <c r="P457" s="235">
        <f t="shared" si="84"/>
        <v>0</v>
      </c>
      <c r="Q457" s="237"/>
      <c r="R457" s="237"/>
      <c r="S457" s="238"/>
      <c r="T457" s="237"/>
      <c r="U457" s="237"/>
      <c r="V457" s="237"/>
    </row>
    <row r="458" spans="1:22" hidden="1">
      <c r="A458" s="254" t="str">
        <f t="shared" si="81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1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idden="1">
      <c r="A460" s="254" t="str">
        <f t="shared" si="81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5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1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5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1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5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1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idden="1">
      <c r="A464" s="254" t="str">
        <f t="shared" si="81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5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1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5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1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5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1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5"/>
        <v>0</v>
      </c>
      <c r="O467" s="223"/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1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5"/>
        <v>0</v>
      </c>
      <c r="O468" s="223"/>
      <c r="P468" s="223"/>
      <c r="Q468" s="237"/>
      <c r="R468" s="237"/>
      <c r="S468" s="238"/>
      <c r="T468" s="237"/>
      <c r="U468" s="237"/>
      <c r="V468" s="237"/>
    </row>
    <row r="469" spans="1:22" ht="27" hidden="1">
      <c r="A469" s="254" t="str">
        <f t="shared" si="81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0</v>
      </c>
      <c r="O469" s="274">
        <f>SUM(O470:O477)</f>
        <v>0</v>
      </c>
      <c r="P469" s="274">
        <f>SUM(P470:P477)</f>
        <v>0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1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5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idden="1">
      <c r="A471" s="254" t="str">
        <f t="shared" si="81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5"/>
        <v>0</v>
      </c>
      <c r="O471" s="223"/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1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5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1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5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1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5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 hidden="1">
      <c r="A475" s="254" t="str">
        <f t="shared" si="81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5"/>
        <v>0</v>
      </c>
      <c r="O475" s="223"/>
      <c r="P475" s="223"/>
      <c r="Q475" s="237"/>
      <c r="R475" s="237"/>
      <c r="S475" s="238"/>
      <c r="T475" s="237"/>
      <c r="U475" s="237"/>
      <c r="V475" s="237"/>
    </row>
    <row r="476" spans="1:22" ht="16.5" hidden="1">
      <c r="A476" s="254" t="str">
        <f t="shared" si="81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5"/>
        <v>0</v>
      </c>
      <c r="O476" s="222"/>
      <c r="P476" s="222"/>
      <c r="Q476" s="237"/>
      <c r="R476" s="237"/>
      <c r="S476" s="238"/>
      <c r="T476" s="237"/>
      <c r="U476" s="237"/>
      <c r="V476" s="237"/>
    </row>
    <row r="477" spans="1:22" hidden="1">
      <c r="A477" s="254" t="str">
        <f t="shared" si="81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/>
      <c r="P477" s="223"/>
      <c r="Q477" s="237"/>
      <c r="R477" s="237"/>
      <c r="S477" s="238"/>
      <c r="T477" s="237"/>
      <c r="U477" s="237"/>
      <c r="V477" s="237"/>
    </row>
    <row r="478" spans="1:22" ht="27" hidden="1">
      <c r="A478" s="254" t="str">
        <f t="shared" si="81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0</v>
      </c>
      <c r="O478" s="274">
        <f>SUM(O479:O486)</f>
        <v>0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1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idden="1">
      <c r="A480" s="254" t="str">
        <f t="shared" si="81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6">O480+P480</f>
        <v>0</v>
      </c>
      <c r="O480" s="223"/>
      <c r="P480" s="223"/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1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6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1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6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1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6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1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6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6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6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1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1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6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 hidden="1">
      <c r="A489" s="254" t="str">
        <f t="shared" si="81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6"/>
        <v>0</v>
      </c>
      <c r="O489" s="222"/>
      <c r="P489" s="222"/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7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8">+O492</f>
        <v>0</v>
      </c>
      <c r="P490" s="262">
        <f t="shared" si="88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7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7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9">+O494</f>
        <v>0</v>
      </c>
      <c r="P492" s="269">
        <f t="shared" si="89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7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7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7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7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7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90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7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90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7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9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7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0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2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 hidden="1">
      <c r="A503" s="254" t="str">
        <f t="shared" si="87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0</v>
      </c>
      <c r="O503" s="262">
        <f>+O505+O530+O579</f>
        <v>0</v>
      </c>
      <c r="P503" s="262">
        <f>+P505+P530+P579</f>
        <v>0</v>
      </c>
      <c r="Q503" s="237"/>
      <c r="R503" s="237"/>
      <c r="S503" s="238"/>
      <c r="T503" s="237"/>
      <c r="U503" s="237"/>
      <c r="V503" s="237"/>
    </row>
    <row r="504" spans="1:235" hidden="1">
      <c r="A504" s="254" t="str">
        <f t="shared" si="87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 hidden="1">
      <c r="A505" s="254" t="str">
        <f t="shared" si="87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0</v>
      </c>
      <c r="O505" s="269">
        <f>+O507</f>
        <v>0</v>
      </c>
      <c r="P505" s="269">
        <f>+P507</f>
        <v>0</v>
      </c>
      <c r="Q505" s="237"/>
      <c r="R505" s="237"/>
      <c r="S505" s="238"/>
      <c r="T505" s="237"/>
      <c r="U505" s="237"/>
      <c r="V505" s="237"/>
    </row>
    <row r="506" spans="1:235" hidden="1">
      <c r="A506" s="254" t="str">
        <f t="shared" si="87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 hidden="1">
      <c r="A507" s="254" t="str">
        <f t="shared" si="87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0</v>
      </c>
      <c r="O507" s="235">
        <f t="shared" ref="O507:P507" si="93">+O509+O514+O524+O528</f>
        <v>0</v>
      </c>
      <c r="P507" s="235">
        <f t="shared" si="93"/>
        <v>0</v>
      </c>
      <c r="Q507" s="237"/>
      <c r="R507" s="237"/>
      <c r="S507" s="238"/>
      <c r="T507" s="237"/>
      <c r="U507" s="237"/>
      <c r="V507" s="237"/>
    </row>
    <row r="508" spans="1:235" hidden="1">
      <c r="A508" s="254" t="str">
        <f t="shared" si="87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7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4">SUM(O510:O513)</f>
        <v>0</v>
      </c>
      <c r="P509" s="274">
        <f t="shared" si="94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7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7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 hidden="1">
      <c r="A514" s="254" t="str">
        <f t="shared" si="87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0</v>
      </c>
      <c r="O514" s="274">
        <f>SUM(O515:O523)</f>
        <v>0</v>
      </c>
      <c r="P514" s="274">
        <f>SUM(P515:P523)</f>
        <v>0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7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7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87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5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7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5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7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87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5"/>
        <v>0</v>
      </c>
      <c r="O520" s="223">
        <v>0</v>
      </c>
      <c r="P520" s="223"/>
      <c r="Q520" s="237"/>
      <c r="R520" s="237"/>
      <c r="S520" s="238"/>
      <c r="T520" s="237"/>
      <c r="U520" s="237"/>
      <c r="V520" s="237"/>
    </row>
    <row r="521" spans="1:22" hidden="1">
      <c r="A521" s="254" t="str">
        <f t="shared" si="87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5"/>
        <v>0</v>
      </c>
      <c r="O521" s="223">
        <v>0</v>
      </c>
      <c r="P521" s="223"/>
      <c r="Q521" s="237"/>
      <c r="R521" s="237"/>
      <c r="S521" s="238"/>
      <c r="T521" s="237"/>
      <c r="U521" s="237"/>
      <c r="V521" s="237"/>
    </row>
    <row r="522" spans="1:22" ht="15" hidden="1" customHeight="1">
      <c r="A522" s="254" t="str">
        <f t="shared" si="87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5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7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7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7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5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7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5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7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5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7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8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9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87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87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7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0">+O534+O536</f>
        <v>0</v>
      </c>
      <c r="P532" s="235">
        <f t="shared" si="100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7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7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7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1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7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7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1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7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2">+O540</f>
        <v>0</v>
      </c>
      <c r="P538" s="235">
        <f t="shared" si="102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7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3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3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3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3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103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06">+O549+O558+O560</f>
        <v>0</v>
      </c>
      <c r="P547" s="235">
        <f t="shared" si="106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103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103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07">SUM(O550:O557)</f>
        <v>0</v>
      </c>
      <c r="P549" s="274">
        <f t="shared" si="10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3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si="103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8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3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3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9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3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9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0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9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3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9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3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3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9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3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3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1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3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3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3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3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3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3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3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3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3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3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4">+O574</f>
        <v>0</v>
      </c>
      <c r="P572" s="235">
        <f t="shared" si="11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3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3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3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idden="1">
      <c r="A576" s="254" t="str">
        <f t="shared" si="103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3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3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3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3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3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3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3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7">SUM(O584:O585)</f>
        <v>0</v>
      </c>
      <c r="P583" s="274">
        <f t="shared" si="11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3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3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3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91464</v>
      </c>
      <c r="O586" s="262">
        <f>+O588+O618+O635+O660</f>
        <v>91464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3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3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91464</v>
      </c>
      <c r="O588" s="269">
        <f>+O590+O613</f>
        <v>91464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91464</v>
      </c>
      <c r="O590" s="235">
        <f t="shared" ref="O590:P590" si="119">+O592+O597+O601+O605+O607+O609+O611</f>
        <v>91464</v>
      </c>
      <c r="P590" s="235">
        <f t="shared" si="119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91464</v>
      </c>
      <c r="O592" s="274">
        <f>SUM(O593:O596)</f>
        <v>91464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20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0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1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25.5">
      <c r="A595" s="254" t="str">
        <f t="shared" si="120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1"/>
        <v>91464</v>
      </c>
      <c r="O595" s="223">
        <v>91464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0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0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0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0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0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0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0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5">O612</f>
        <v>0</v>
      </c>
      <c r="P611" s="274">
        <f t="shared" si="12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0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0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0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0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7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0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7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20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20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20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20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20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8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9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9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0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1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2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3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4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4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5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5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5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5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5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5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5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5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5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5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5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5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5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5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6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7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7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7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7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7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7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7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7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7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8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9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0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 hidden="1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0</v>
      </c>
      <c r="O684" s="262">
        <f>+O686+O692+O713+O766</f>
        <v>0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 hidden="1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1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2">+O696+O704+O707+O710</f>
        <v>0</v>
      </c>
      <c r="P694" s="235">
        <f t="shared" si="142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3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3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3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3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3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4">SUM(O708:O709)</f>
        <v>0</v>
      </c>
      <c r="P707" s="274">
        <f t="shared" si="144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5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5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6">SUM(O711:O712)</f>
        <v>0</v>
      </c>
      <c r="P710" s="274">
        <f t="shared" si="146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7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7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 hidden="1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0</v>
      </c>
      <c r="O713" s="269">
        <f>+O715</f>
        <v>0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 hidden="1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 hidden="1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0</v>
      </c>
      <c r="O715" s="235">
        <f t="shared" ref="O715:P715" si="148">+O717+O725+O731+O733+O739+O746+O750+O758+O764</f>
        <v>0</v>
      </c>
      <c r="P715" s="235">
        <f t="shared" si="148"/>
        <v>0</v>
      </c>
      <c r="Q715" s="237"/>
      <c r="R715" s="237"/>
      <c r="S715" s="238"/>
      <c r="T715" s="237"/>
      <c r="U715" s="237"/>
      <c r="V715" s="237"/>
    </row>
    <row r="716" spans="1:22" hidden="1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9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9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9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9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9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9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9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54" hidden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637</v>
      </c>
      <c r="M725" s="268"/>
      <c r="N725" s="274">
        <f>O725+P725</f>
        <v>0</v>
      </c>
      <c r="O725" s="274">
        <f>SUM(O726:O730)</f>
        <v>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9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idden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9"/>
        <v>0</v>
      </c>
      <c r="O727" s="223"/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9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0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9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9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9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9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9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1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9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9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9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9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2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9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3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9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9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9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9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9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9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4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9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9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9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9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5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6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6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6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7">SUM(O765)</f>
        <v>0</v>
      </c>
      <c r="P764" s="274">
        <f t="shared" si="157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8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9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9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60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0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0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60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 hidden="1">
      <c r="N785" s="239"/>
      <c r="O785" s="239"/>
    </row>
    <row r="786" spans="1:15" hidden="1">
      <c r="A786" s="239"/>
      <c r="B786" s="239"/>
      <c r="C786" s="239"/>
      <c r="D786" s="239"/>
      <c r="E786" s="239"/>
      <c r="F786" s="239"/>
      <c r="G786" s="239"/>
      <c r="N786" s="239"/>
      <c r="O786" s="239"/>
    </row>
    <row r="787" spans="1:15">
      <c r="N787" s="239"/>
      <c r="O787" s="239"/>
    </row>
    <row r="788" spans="1:15">
      <c r="A788" s="239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M788" s="239"/>
      <c r="N788" s="239"/>
      <c r="O788" s="239"/>
    </row>
    <row r="790" spans="1:15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M795" s="239"/>
      <c r="N795" s="239"/>
      <c r="O795" s="239"/>
    </row>
    <row r="796" spans="1:15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8" spans="1:15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800" spans="1:15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2" spans="12:12" s="239" customFormat="1">
      <c r="L802" s="320"/>
    </row>
    <row r="804" spans="12:12" s="239" customFormat="1">
      <c r="L804" s="320"/>
    </row>
    <row r="805" spans="12:12" s="239" customFormat="1">
      <c r="L805" s="320"/>
    </row>
    <row r="807" spans="12:12" s="239" customFormat="1">
      <c r="L807" s="320"/>
    </row>
    <row r="809" spans="12:12" s="239" customFormat="1">
      <c r="L809" s="320"/>
    </row>
    <row r="811" spans="12:12" s="239" customFormat="1">
      <c r="L811" s="320"/>
    </row>
    <row r="813" spans="12:12" s="239" customFormat="1">
      <c r="L813" s="320"/>
    </row>
    <row r="815" spans="12:12" s="239" customFormat="1">
      <c r="L815" s="320"/>
    </row>
    <row r="817" spans="12:12" s="239" customFormat="1">
      <c r="L817" s="320"/>
    </row>
    <row r="819" spans="12:12" s="239" customFormat="1">
      <c r="L819" s="320"/>
    </row>
    <row r="820" spans="12:12" s="239" customFormat="1">
      <c r="L820" s="320"/>
    </row>
    <row r="822" spans="12:12" s="239" customFormat="1">
      <c r="L822" s="320"/>
    </row>
    <row r="824" spans="12:12" s="239" customFormat="1">
      <c r="L824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29" spans="12:12" s="239" customFormat="1">
      <c r="L829" s="320"/>
    </row>
    <row r="830" spans="12:12" s="239" customFormat="1">
      <c r="L830" s="320"/>
    </row>
    <row r="831" spans="12:12" s="239" customFormat="1">
      <c r="L831" s="320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6" type="noConversion"/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Q1" sqref="Q1:V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28515625" style="248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4" width="16.140625" style="310" customWidth="1"/>
    <col min="15" max="15" width="15.140625" style="310" customWidth="1"/>
    <col min="16" max="16" width="13" style="239" customWidth="1"/>
    <col min="17" max="18" width="9.140625" style="239"/>
    <col min="19" max="19" width="12.140625" style="239" bestFit="1" customWidth="1"/>
    <col min="20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593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31.5" customHeight="1">
      <c r="A7" s="254" t="s">
        <v>490</v>
      </c>
      <c r="H7" s="369" t="s">
        <v>741</v>
      </c>
      <c r="I7" s="369"/>
      <c r="J7" s="369"/>
      <c r="K7" s="369"/>
      <c r="L7" s="369"/>
      <c r="M7" s="369"/>
      <c r="N7" s="369"/>
      <c r="O7" s="369"/>
      <c r="P7" s="369"/>
    </row>
    <row r="8" spans="1:19">
      <c r="A8" s="241"/>
      <c r="H8" s="242"/>
      <c r="I8" s="242"/>
      <c r="J8" s="242"/>
      <c r="K8" s="242"/>
      <c r="L8" s="242"/>
      <c r="M8" s="242"/>
      <c r="N8" s="242"/>
      <c r="O8" s="242"/>
    </row>
    <row r="9" spans="1:19">
      <c r="A9" s="241"/>
      <c r="I9" s="249"/>
      <c r="J9" s="250"/>
      <c r="K9" s="250"/>
      <c r="L9" s="251"/>
      <c r="M9" s="252"/>
      <c r="N9" s="253"/>
      <c r="O9" s="383" t="s">
        <v>97</v>
      </c>
      <c r="P9" s="383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381053.1</v>
      </c>
      <c r="O13" s="262">
        <f>+O14+O116+O148+O332+O420+O490+O503+O586+O684+O774</f>
        <v>147294.1</v>
      </c>
      <c r="P13" s="262">
        <f>+P14+P116+P148+P332+P420+P490+P503+P586+P684+P774</f>
        <v>233759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7119.1</v>
      </c>
      <c r="O14" s="262">
        <f>+O16+O67+O85+O91+O106</f>
        <v>1294.0999999999999</v>
      </c>
      <c r="P14" s="262">
        <f>+P16+P67+P85+P91+P106</f>
        <v>5825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1294.0999999999999</v>
      </c>
      <c r="O16" s="269">
        <f>+O18+O61</f>
        <v>1294.0999999999999</v>
      </c>
      <c r="P16" s="269">
        <f>+P18+P61</f>
        <v>0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1294.0999999999999</v>
      </c>
      <c r="O18" s="235">
        <f>+O20+O56</f>
        <v>1294.0999999999999</v>
      </c>
      <c r="P18" s="235">
        <f>+P20+P56</f>
        <v>0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1294.0999999999999</v>
      </c>
      <c r="O20" s="274">
        <f>SUM(O21:O55)</f>
        <v>1294.0999999999999</v>
      </c>
      <c r="P20" s="274">
        <f>SUM(P21:P55)</f>
        <v>0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203.3</v>
      </c>
      <c r="O25" s="223">
        <v>203.3</v>
      </c>
      <c r="P25" s="223"/>
      <c r="S25" s="238"/>
    </row>
    <row r="26" spans="1:22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210</v>
      </c>
      <c r="O26" s="223">
        <v>210</v>
      </c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880.8</v>
      </c>
      <c r="O42" s="223">
        <v>880.8</v>
      </c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 hidden="1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0</v>
      </c>
      <c r="O52" s="223"/>
      <c r="P52" s="223"/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hidden="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0</v>
      </c>
      <c r="O56" s="274">
        <f>SUM(O57:O60)</f>
        <v>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25.5" hidden="1" customHeight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/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>
        <v>0</v>
      </c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5825</v>
      </c>
      <c r="O91" s="269">
        <f>+O93</f>
        <v>0</v>
      </c>
      <c r="P91" s="269">
        <f>+P93</f>
        <v>5825</v>
      </c>
      <c r="Q91" s="237"/>
      <c r="R91" s="237"/>
      <c r="S91" s="238"/>
      <c r="T91" s="237"/>
      <c r="U91" s="237"/>
      <c r="V91" s="237"/>
    </row>
    <row r="92" spans="1:22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5825</v>
      </c>
      <c r="O93" s="235">
        <f t="shared" ref="O93:P93" si="8">+O95+O98+O100+O102+O104</f>
        <v>0</v>
      </c>
      <c r="P93" s="235">
        <f t="shared" si="8"/>
        <v>5825</v>
      </c>
      <c r="Q93" s="237"/>
      <c r="R93" s="237"/>
      <c r="S93" s="238"/>
      <c r="T93" s="237"/>
      <c r="U93" s="237"/>
      <c r="V93" s="237"/>
    </row>
    <row r="94" spans="1:22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3200</v>
      </c>
      <c r="O95" s="274">
        <f>SUM(O96:O97)</f>
        <v>0</v>
      </c>
      <c r="P95" s="274">
        <f>SUM(P97)</f>
        <v>3200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3200</v>
      </c>
      <c r="O97" s="223">
        <v>0</v>
      </c>
      <c r="P97" s="223">
        <v>3200</v>
      </c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2625</v>
      </c>
      <c r="O100" s="274">
        <f>SUM(O101)</f>
        <v>0</v>
      </c>
      <c r="P100" s="274">
        <f>SUM(P101)</f>
        <v>2625</v>
      </c>
      <c r="Q100" s="237"/>
      <c r="R100" s="237"/>
      <c r="S100" s="238"/>
      <c r="T100" s="237"/>
      <c r="U100" s="237"/>
      <c r="V100" s="237"/>
    </row>
    <row r="101" spans="1:22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2625</v>
      </c>
      <c r="O101" s="223"/>
      <c r="P101" s="223">
        <v>2625</v>
      </c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43391</v>
      </c>
      <c r="O148" s="262">
        <f>+O150+O173+O184+O273+O285</f>
        <v>16976.5</v>
      </c>
      <c r="P148" s="262">
        <f>+P150+P173+P184+P273+P285</f>
        <v>26414.5</v>
      </c>
      <c r="Q148" s="237"/>
      <c r="R148" s="237"/>
      <c r="S148" s="238"/>
      <c r="T148" s="237"/>
      <c r="U148" s="237"/>
      <c r="V148" s="237"/>
    </row>
    <row r="149" spans="1:22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32713.5</v>
      </c>
      <c r="O184" s="269">
        <f>+O186+O259</f>
        <v>6299</v>
      </c>
      <c r="P184" s="269">
        <f>+P186+P259</f>
        <v>26414.5</v>
      </c>
      <c r="Q184" s="237"/>
      <c r="R184" s="237"/>
      <c r="S184" s="238"/>
      <c r="T184" s="237"/>
      <c r="U184" s="237"/>
      <c r="V184" s="237"/>
    </row>
    <row r="185" spans="1:22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32713.5</v>
      </c>
      <c r="O186" s="235">
        <f>+O188+O191+O193+O197+O201+O212+O217+O219+O225+O232+O236+O239+O243+O250+O253+O255+O206+O257</f>
        <v>6299</v>
      </c>
      <c r="P186" s="235">
        <f>+P188+P191+P193+P197+P201+P212+P217+P219+P225+P232+P236+P239+P243+P250+P253+P255+P206+P257</f>
        <v>26414.5</v>
      </c>
      <c r="Q186" s="237"/>
      <c r="R186" s="237"/>
      <c r="S186" s="238"/>
      <c r="T186" s="237"/>
      <c r="U186" s="237"/>
      <c r="V186" s="237"/>
    </row>
    <row r="187" spans="1:22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hidden="1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0</v>
      </c>
      <c r="O188" s="274">
        <f>SUM(O189:O190)</f>
        <v>0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hidden="1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0</v>
      </c>
      <c r="O189" s="222"/>
      <c r="P189" s="222">
        <v>0</v>
      </c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8.1</v>
      </c>
      <c r="O193" s="274">
        <f>SUM(O194:O196)</f>
        <v>8.1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4" customHeight="1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8.1</v>
      </c>
      <c r="O194" s="223">
        <v>8.1</v>
      </c>
      <c r="P194" s="223">
        <v>0</v>
      </c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13262.2</v>
      </c>
      <c r="O197" s="274">
        <f>SUM(O198:O200)</f>
        <v>0</v>
      </c>
      <c r="P197" s="274">
        <f>SUM(P198:P200)</f>
        <v>13262.2</v>
      </c>
      <c r="Q197" s="237"/>
      <c r="R197" s="237"/>
      <c r="S197" s="238"/>
      <c r="T197" s="237"/>
      <c r="U197" s="237"/>
      <c r="V197" s="237"/>
    </row>
    <row r="198" spans="1:22" ht="25.5" hidden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0</v>
      </c>
      <c r="O198" s="223"/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13262.2</v>
      </c>
      <c r="O200" s="223"/>
      <c r="P200" s="223">
        <v>13262.2</v>
      </c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>
        <v>0</v>
      </c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13503.3</v>
      </c>
      <c r="O219" s="274">
        <f>SUM(O220:O224)</f>
        <v>351</v>
      </c>
      <c r="P219" s="274">
        <f>SUM(P220:P224)</f>
        <v>13152.3</v>
      </c>
      <c r="Q219" s="237"/>
      <c r="R219" s="237"/>
      <c r="S219" s="238"/>
      <c r="T219" s="237"/>
      <c r="U219" s="237"/>
      <c r="V219" s="237"/>
    </row>
    <row r="220" spans="1:22" ht="22.9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351</v>
      </c>
      <c r="O220" s="222">
        <v>351</v>
      </c>
      <c r="P220" s="222">
        <v>0</v>
      </c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 hidden="1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0</v>
      </c>
      <c r="O222" s="223"/>
      <c r="P222" s="223"/>
      <c r="Q222" s="237"/>
      <c r="R222" s="237"/>
      <c r="S222" s="238"/>
      <c r="T222" s="237"/>
      <c r="U222" s="237"/>
      <c r="V222" s="237"/>
    </row>
    <row r="223" spans="1:22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13152.3</v>
      </c>
      <c r="O223" s="223"/>
      <c r="P223" s="223">
        <v>13152.3</v>
      </c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60</v>
      </c>
      <c r="O236" s="274">
        <f>SUM(O237:O238)</f>
        <v>60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60</v>
      </c>
      <c r="O237" s="223">
        <v>60</v>
      </c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5879.9</v>
      </c>
      <c r="O243" s="274">
        <f>SUM(O244:O249)</f>
        <v>5879.9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5879.9</v>
      </c>
      <c r="O245" s="224">
        <v>5879.9</v>
      </c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/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 hidden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/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10677.5</v>
      </c>
      <c r="O285" s="269">
        <f>+O287</f>
        <v>10677.5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10677.5</v>
      </c>
      <c r="O287" s="235">
        <f>+O289+O292+O296+O298+O304+O308+O313+O316+O320+O324+O327+O330</f>
        <v>10677.5</v>
      </c>
      <c r="P287" s="235">
        <f t="shared" ref="P287" si="44">+P289+P292+P296+P298+P304+P308+P313+P316+P320+P324+P327+P330</f>
        <v>0</v>
      </c>
      <c r="Q287" s="237"/>
      <c r="R287" s="237"/>
      <c r="S287" s="238"/>
      <c r="T287" s="237"/>
      <c r="U287" s="237"/>
      <c r="V287" s="237"/>
    </row>
    <row r="288" spans="1:22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>
        <v>0</v>
      </c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10347.5</v>
      </c>
      <c r="O313" s="274">
        <f>SUM(O314:O315)</f>
        <v>10347.5</v>
      </c>
      <c r="P313" s="274">
        <f>SUM(P314:P315)</f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10347.5</v>
      </c>
      <c r="O315" s="222">
        <v>10347.5</v>
      </c>
      <c r="P315" s="222">
        <v>0</v>
      </c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t="41.25" hidden="1" customHeight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330</v>
      </c>
      <c r="O320" s="274">
        <f>SUM(O321:O323)</f>
        <v>330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330</v>
      </c>
      <c r="O323" s="223">
        <v>330</v>
      </c>
      <c r="P323" s="223">
        <v>0</v>
      </c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2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3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4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5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5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6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 hidden="1">
      <c r="A332" s="254" t="str">
        <f t="shared" ref="A332:A374" si="57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0</v>
      </c>
      <c r="O332" s="262">
        <f>+O334+O375+O384+O391</f>
        <v>0</v>
      </c>
      <c r="P332" s="262">
        <f>+P334+P375+P384+P391</f>
        <v>0</v>
      </c>
      <c r="Q332" s="237"/>
      <c r="R332" s="237"/>
      <c r="S332" s="238"/>
      <c r="T332" s="237"/>
      <c r="U332" s="237"/>
      <c r="V332" s="237"/>
    </row>
    <row r="333" spans="1:231" hidden="1">
      <c r="A333" s="254" t="str">
        <f t="shared" si="57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7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7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7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8">+O338+O348+O350+O373</f>
        <v>0</v>
      </c>
      <c r="P336" s="235">
        <f t="shared" si="58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7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7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7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59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7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59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7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59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7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59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7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59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59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7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59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7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59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7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59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7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7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59"/>
        <v>0</v>
      </c>
      <c r="O349" s="222"/>
      <c r="P349" s="222">
        <v>0</v>
      </c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7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7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0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7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0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7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0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7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0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7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0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7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0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7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0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7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0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7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0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7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0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7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0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7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0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7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0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7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0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7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0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0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7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0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7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0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7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0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7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0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7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0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7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0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7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7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1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 hidden="1">
      <c r="A375" s="254" t="str">
        <f t="shared" ref="A375:A438" si="62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0</v>
      </c>
      <c r="O375" s="269">
        <f>+O377</f>
        <v>0</v>
      </c>
      <c r="P375" s="269">
        <f>+P377</f>
        <v>0</v>
      </c>
      <c r="Q375" s="237"/>
      <c r="R375" s="237"/>
      <c r="S375" s="238"/>
      <c r="T375" s="237"/>
      <c r="U375" s="237"/>
      <c r="V375" s="237"/>
    </row>
    <row r="376" spans="1:22" hidden="1">
      <c r="A376" s="254" t="str">
        <f t="shared" si="62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idden="1">
      <c r="A377" s="254" t="str">
        <f t="shared" si="62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0</v>
      </c>
      <c r="O377" s="235">
        <f>+O379</f>
        <v>0</v>
      </c>
      <c r="P377" s="235">
        <f>+P379</f>
        <v>0</v>
      </c>
      <c r="Q377" s="237"/>
      <c r="R377" s="237"/>
      <c r="S377" s="238"/>
      <c r="T377" s="237"/>
      <c r="U377" s="237"/>
      <c r="V377" s="237"/>
    </row>
    <row r="378" spans="1:22" hidden="1">
      <c r="A378" s="254" t="str">
        <f t="shared" si="62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idden="1">
      <c r="A379" s="254" t="str">
        <f t="shared" si="62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0</v>
      </c>
      <c r="O379" s="274">
        <f>SUM(O380:O383)</f>
        <v>0</v>
      </c>
      <c r="P379" s="274">
        <f>SUM(P380:P383)</f>
        <v>0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3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3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3"/>
        <v>0</v>
      </c>
      <c r="O382" s="222">
        <v>0</v>
      </c>
      <c r="P382" s="222"/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2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3"/>
        <v>0</v>
      </c>
      <c r="O383" s="223"/>
      <c r="P383" s="223">
        <v>0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2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2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2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4">+O388</f>
        <v>0</v>
      </c>
      <c r="P386" s="235">
        <f t="shared" si="64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2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5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6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5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6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2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2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2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7">+O395+O403+O405+O410+O407+O412+O416+O418</f>
        <v>0</v>
      </c>
      <c r="P393" s="235">
        <f t="shared" si="67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2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2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2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8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2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8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2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8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2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8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2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8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2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8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2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8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2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2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8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2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2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8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2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2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8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69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0">O409+P409</f>
        <v>0</v>
      </c>
      <c r="O409" s="222">
        <v>0</v>
      </c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2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2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1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2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8"/>
        <v>0</v>
      </c>
      <c r="O414" s="222">
        <v>0</v>
      </c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2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8"/>
        <v>0</v>
      </c>
      <c r="O415" s="222">
        <v>0</v>
      </c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2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3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4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5">O419+P419</f>
        <v>0</v>
      </c>
      <c r="O419" s="222">
        <v>0</v>
      </c>
      <c r="P419" s="222"/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241279</v>
      </c>
      <c r="O420" s="262">
        <f>+O422+O432+O438+O455</f>
        <v>39759.5</v>
      </c>
      <c r="P420" s="262">
        <f>+P422+P432+P438+P455</f>
        <v>201519.5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62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2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2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2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+N426+N428</f>
        <v>0</v>
      </c>
      <c r="O424" s="235">
        <f>+O426+O428</f>
        <v>0</v>
      </c>
      <c r="P424" s="235">
        <f>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2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2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2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6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7">O431</f>
        <v>0</v>
      </c>
      <c r="P430" s="274">
        <f t="shared" si="77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8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79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79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79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79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2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0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0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1">+O442+O445+O449+O451+O453</f>
        <v>0</v>
      </c>
      <c r="P440" s="235">
        <f t="shared" si="81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0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0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0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2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0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2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0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0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2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0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2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0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2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0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2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0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0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2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0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241279</v>
      </c>
      <c r="O455" s="269">
        <f>+O457</f>
        <v>39759.5</v>
      </c>
      <c r="P455" s="269">
        <f>+P457</f>
        <v>201519.5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0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0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241279</v>
      </c>
      <c r="O457" s="235">
        <f t="shared" ref="O457:P457" si="83">+O459+O463+O469+O478+O487</f>
        <v>39759.5</v>
      </c>
      <c r="P457" s="235">
        <f t="shared" si="83"/>
        <v>201519.5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0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0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5.5" hidden="1">
      <c r="A460" s="254" t="str">
        <f t="shared" si="80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4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0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4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0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4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>
      <c r="A463" s="254" t="str">
        <f t="shared" si="80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460.6</v>
      </c>
      <c r="O463" s="274">
        <f>SUM(O464:O468)</f>
        <v>0</v>
      </c>
      <c r="P463" s="274">
        <f>SUM(P464:P468)</f>
        <v>460.6</v>
      </c>
      <c r="Q463" s="237"/>
      <c r="R463" s="237"/>
      <c r="S463" s="238"/>
      <c r="T463" s="237"/>
      <c r="U463" s="237"/>
      <c r="V463" s="237"/>
    </row>
    <row r="464" spans="1:22" ht="25.5" hidden="1">
      <c r="A464" s="254" t="str">
        <f t="shared" si="80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4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0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4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0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4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0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4"/>
        <v>0</v>
      </c>
      <c r="O467" s="223">
        <v>0</v>
      </c>
      <c r="P467" s="223"/>
      <c r="Q467" s="237"/>
      <c r="R467" s="237"/>
      <c r="S467" s="238"/>
      <c r="T467" s="237"/>
      <c r="U467" s="237"/>
      <c r="V467" s="237"/>
    </row>
    <row r="468" spans="1:22">
      <c r="A468" s="254" t="str">
        <f t="shared" si="80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4"/>
        <v>460.6</v>
      </c>
      <c r="O468" s="223">
        <v>0</v>
      </c>
      <c r="P468" s="223">
        <v>460.6</v>
      </c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80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223881</v>
      </c>
      <c r="O469" s="274">
        <f>SUM(O470:O477)</f>
        <v>22822.1</v>
      </c>
      <c r="P469" s="274">
        <f>SUM(P470:P477)</f>
        <v>201058.9</v>
      </c>
      <c r="Q469" s="237"/>
      <c r="R469" s="237"/>
      <c r="S469" s="238"/>
      <c r="T469" s="237"/>
      <c r="U469" s="237"/>
      <c r="V469" s="237"/>
    </row>
    <row r="470" spans="1:22" ht="23.25" hidden="1" customHeight="1">
      <c r="A470" s="254" t="str">
        <f t="shared" si="80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4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30" customHeight="1">
      <c r="A471" s="254" t="str">
        <f t="shared" si="80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4"/>
        <v>22822.1</v>
      </c>
      <c r="O471" s="223">
        <v>22822.1</v>
      </c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0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4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0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4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0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4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 hidden="1">
      <c r="A475" s="254" t="str">
        <f t="shared" si="80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4"/>
        <v>0</v>
      </c>
      <c r="O475" s="223"/>
      <c r="P475" s="223"/>
      <c r="Q475" s="237"/>
      <c r="R475" s="237"/>
      <c r="S475" s="238"/>
      <c r="T475" s="237"/>
      <c r="U475" s="237"/>
      <c r="V475" s="237"/>
    </row>
    <row r="476" spans="1:22" ht="16.5">
      <c r="A476" s="254" t="str">
        <f t="shared" si="80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4"/>
        <v>201058.9</v>
      </c>
      <c r="O476" s="222"/>
      <c r="P476" s="222">
        <v>201058.9</v>
      </c>
      <c r="Q476" s="237"/>
      <c r="R476" s="237"/>
      <c r="S476" s="238"/>
      <c r="T476" s="237"/>
      <c r="U476" s="237"/>
      <c r="V476" s="237"/>
    </row>
    <row r="477" spans="1:22" hidden="1">
      <c r="A477" s="254" t="str">
        <f t="shared" si="80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/>
      <c r="P477" s="223"/>
      <c r="Q477" s="237"/>
      <c r="R477" s="237"/>
      <c r="S477" s="238"/>
      <c r="T477" s="237"/>
      <c r="U477" s="237"/>
      <c r="V477" s="237"/>
    </row>
    <row r="478" spans="1:22" ht="27">
      <c r="A478" s="254" t="str">
        <f t="shared" si="80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16937.400000000001</v>
      </c>
      <c r="O478" s="274">
        <f>SUM(O479:O486)</f>
        <v>16937.400000000001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0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7.75" customHeight="1">
      <c r="A480" s="254" t="str">
        <f t="shared" si="80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5">O480+P480</f>
        <v>16937.400000000001</v>
      </c>
      <c r="O480" s="223">
        <v>16937.400000000001</v>
      </c>
      <c r="P480" s="223">
        <v>0</v>
      </c>
      <c r="Q480" s="237"/>
      <c r="R480" s="237"/>
      <c r="S480" s="238"/>
      <c r="T480" s="237"/>
      <c r="U480" s="237"/>
      <c r="V480" s="237"/>
    </row>
    <row r="481" spans="1:22" ht="16.5" hidden="1" customHeight="1">
      <c r="A481" s="254" t="str">
        <f t="shared" si="80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5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0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5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0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5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0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5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5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5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0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5.5" hidden="1" customHeight="1">
      <c r="A488" s="254" t="str">
        <f t="shared" si="80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5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25.5" hidden="1" customHeight="1">
      <c r="A489" s="254" t="str">
        <f t="shared" si="80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5"/>
        <v>0</v>
      </c>
      <c r="O489" s="222">
        <v>0</v>
      </c>
      <c r="P489" s="222"/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6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7">+O492</f>
        <v>0</v>
      </c>
      <c r="P490" s="262">
        <f t="shared" si="87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6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6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8">+O494</f>
        <v>0</v>
      </c>
      <c r="P492" s="269">
        <f t="shared" si="88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6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6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6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6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6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89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6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89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6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89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6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89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0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1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25.5" hidden="1" customHeight="1">
      <c r="A502" s="254" t="str">
        <f t="shared" si="90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1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 hidden="1">
      <c r="A503" s="254" t="str">
        <f t="shared" si="86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0</v>
      </c>
      <c r="O503" s="262">
        <f>+O505+O530+O579</f>
        <v>0</v>
      </c>
      <c r="P503" s="262">
        <f>+P505+P530+P579</f>
        <v>0</v>
      </c>
      <c r="Q503" s="237"/>
      <c r="R503" s="237"/>
      <c r="S503" s="238"/>
      <c r="T503" s="237"/>
      <c r="U503" s="237"/>
      <c r="V503" s="237"/>
    </row>
    <row r="504" spans="1:235" hidden="1">
      <c r="A504" s="254" t="str">
        <f t="shared" si="86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 hidden="1">
      <c r="A505" s="254" t="str">
        <f t="shared" si="86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0</v>
      </c>
      <c r="O505" s="269">
        <f>+O507</f>
        <v>0</v>
      </c>
      <c r="P505" s="269">
        <f>+P507</f>
        <v>0</v>
      </c>
      <c r="Q505" s="237"/>
      <c r="R505" s="237"/>
      <c r="S505" s="238"/>
      <c r="T505" s="237"/>
      <c r="U505" s="237"/>
      <c r="V505" s="237"/>
    </row>
    <row r="506" spans="1:235" hidden="1">
      <c r="A506" s="254" t="str">
        <f t="shared" si="86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 hidden="1">
      <c r="A507" s="254" t="str">
        <f t="shared" si="86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0</v>
      </c>
      <c r="O507" s="235">
        <f t="shared" ref="O507:P507" si="92">+O509+O514+O524+O528</f>
        <v>0</v>
      </c>
      <c r="P507" s="235">
        <f t="shared" si="92"/>
        <v>0</v>
      </c>
      <c r="Q507" s="237"/>
      <c r="R507" s="237"/>
      <c r="S507" s="238"/>
      <c r="T507" s="237"/>
      <c r="U507" s="237"/>
      <c r="V507" s="237"/>
    </row>
    <row r="508" spans="1:235" hidden="1">
      <c r="A508" s="254" t="str">
        <f t="shared" si="86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6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3">SUM(O510:O513)</f>
        <v>0</v>
      </c>
      <c r="P509" s="274">
        <f t="shared" si="93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6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4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6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4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5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6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5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 hidden="1">
      <c r="A514" s="254" t="str">
        <f t="shared" si="86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0</v>
      </c>
      <c r="O514" s="274">
        <f>SUM(O515:O523)</f>
        <v>0</v>
      </c>
      <c r="P514" s="274">
        <f>SUM(P515:P523)</f>
        <v>0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6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4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6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4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86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4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6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4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6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4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86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4"/>
        <v>0</v>
      </c>
      <c r="O520" s="223">
        <v>0</v>
      </c>
      <c r="P520" s="223"/>
      <c r="Q520" s="237"/>
      <c r="R520" s="237"/>
      <c r="S520" s="238"/>
      <c r="T520" s="237"/>
      <c r="U520" s="237"/>
      <c r="V520" s="237"/>
    </row>
    <row r="521" spans="1:22" hidden="1">
      <c r="A521" s="254" t="str">
        <f t="shared" si="86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4"/>
        <v>0</v>
      </c>
      <c r="O521" s="223">
        <v>0</v>
      </c>
      <c r="P521" s="223"/>
      <c r="Q521" s="237"/>
      <c r="R521" s="237"/>
      <c r="S521" s="238"/>
      <c r="T521" s="237"/>
      <c r="U521" s="237"/>
      <c r="V521" s="237"/>
    </row>
    <row r="522" spans="1:22" ht="15" hidden="1" customHeight="1">
      <c r="A522" s="254" t="str">
        <f t="shared" si="86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4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6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4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6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6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4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6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4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6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4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6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7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8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86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86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6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99">+O534+O536</f>
        <v>0</v>
      </c>
      <c r="P532" s="235">
        <f t="shared" si="99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6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6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6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0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6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6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0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6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1">+O540</f>
        <v>0</v>
      </c>
      <c r="P538" s="235">
        <f t="shared" si="101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6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2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2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3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2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3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2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4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102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05">+O549+O558+O560</f>
        <v>0</v>
      </c>
      <c r="P547" s="235">
        <f t="shared" si="105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102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102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06">SUM(O550:O557)</f>
        <v>0</v>
      </c>
      <c r="P549" s="274">
        <f t="shared" si="106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7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2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7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si="102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7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2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7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2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8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2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8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09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8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2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8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2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2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8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2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2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0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1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0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2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2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2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2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2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2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2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2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2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2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2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2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2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2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3">+O574</f>
        <v>0</v>
      </c>
      <c r="P572" s="235">
        <f t="shared" si="113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2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2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2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4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2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4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2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4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2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4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2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2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2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5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2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2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6">SUM(O584:O585)</f>
        <v>0</v>
      </c>
      <c r="P583" s="274">
        <f t="shared" si="116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2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7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2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7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2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89264</v>
      </c>
      <c r="O586" s="262">
        <f>+O588+O618+O635+O660</f>
        <v>89264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2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2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89264</v>
      </c>
      <c r="O588" s="269">
        <f>+O590+O613</f>
        <v>89264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2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2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89264</v>
      </c>
      <c r="O590" s="235">
        <f t="shared" ref="O590:P590" si="118">+O592+O597+O601+O605+O607+O609+O611</f>
        <v>89264</v>
      </c>
      <c r="P590" s="235">
        <f t="shared" si="118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2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2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89264</v>
      </c>
      <c r="O592" s="274">
        <f>SUM(O593:O596)</f>
        <v>89264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19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0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19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0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25.5">
      <c r="A595" s="254" t="str">
        <f t="shared" si="119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0"/>
        <v>89264</v>
      </c>
      <c r="O595" s="223">
        <v>89264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19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0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19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19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0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1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19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0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19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19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0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19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0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2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0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3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4">O612</f>
        <v>0</v>
      </c>
      <c r="P611" s="274">
        <f t="shared" si="124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5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19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19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19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19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6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19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6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19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19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19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19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19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7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8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8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29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0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1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2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3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3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4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4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4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4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4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4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4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4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4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4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4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4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4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4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5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6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6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6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6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6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6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6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6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6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7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8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39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 hidden="1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0</v>
      </c>
      <c r="O684" s="262">
        <f>+O686+O692+O713+O766</f>
        <v>0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 hidden="1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0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1">+O696+O704+O707+O710</f>
        <v>0</v>
      </c>
      <c r="P694" s="235">
        <f t="shared" si="141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2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2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2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2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2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3">SUM(O708:O709)</f>
        <v>0</v>
      </c>
      <c r="P707" s="274">
        <f t="shared" si="143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4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4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5">SUM(O711:O712)</f>
        <v>0</v>
      </c>
      <c r="P710" s="274">
        <f t="shared" si="145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6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6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 hidden="1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0</v>
      </c>
      <c r="O713" s="269">
        <f>+O715</f>
        <v>0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 hidden="1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 hidden="1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0</v>
      </c>
      <c r="O715" s="235">
        <f t="shared" ref="O715:P715" si="147">+O717+O725+O731+O733+O739+O746+O750+O758+O764</f>
        <v>0</v>
      </c>
      <c r="P715" s="235">
        <f t="shared" si="147"/>
        <v>0</v>
      </c>
      <c r="Q715" s="237"/>
      <c r="R715" s="237"/>
      <c r="S715" s="238"/>
      <c r="T715" s="237"/>
      <c r="U715" s="237"/>
      <c r="V715" s="237"/>
    </row>
    <row r="716" spans="1:22" hidden="1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8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8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8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8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8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8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8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40.5" hidden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724</v>
      </c>
      <c r="M725" s="268"/>
      <c r="N725" s="274">
        <f>O725+P725</f>
        <v>0</v>
      </c>
      <c r="O725" s="274">
        <f>SUM(O726:O730)</f>
        <v>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8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1.6" hidden="1" customHeight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8"/>
        <v>0</v>
      </c>
      <c r="O727" s="223"/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8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49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8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8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8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8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8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0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8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8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8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8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1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8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2">O745+P745</f>
        <v>0</v>
      </c>
      <c r="O745" s="223">
        <v>0</v>
      </c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8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8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8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8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8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5.5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8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3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8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8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8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8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4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5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5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5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6">SUM(O765)</f>
        <v>0</v>
      </c>
      <c r="P764" s="274">
        <f t="shared" si="156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7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8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8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59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59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59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59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6" spans="12:12" s="239" customFormat="1">
      <c r="L786" s="320"/>
    </row>
    <row r="788" spans="12:12" s="239" customFormat="1">
      <c r="L788" s="320"/>
    </row>
    <row r="790" spans="12:12" s="239" customFormat="1">
      <c r="L790" s="320"/>
    </row>
    <row r="791" spans="12:12" s="239" customFormat="1">
      <c r="L791" s="320"/>
    </row>
    <row r="792" spans="12:12" s="239" customFormat="1">
      <c r="L792" s="320"/>
    </row>
    <row r="793" spans="12:12" s="239" customFormat="1">
      <c r="L793" s="320"/>
    </row>
    <row r="794" spans="12:12" s="239" customFormat="1">
      <c r="L794" s="320"/>
    </row>
    <row r="795" spans="12:12" s="239" customFormat="1">
      <c r="L795" s="320"/>
    </row>
    <row r="796" spans="12:12" s="239" customFormat="1">
      <c r="L796" s="320"/>
    </row>
    <row r="798" spans="12:12" s="239" customFormat="1">
      <c r="L798" s="320"/>
    </row>
    <row r="800" spans="12:12" s="239" customFormat="1">
      <c r="L800" s="320"/>
    </row>
    <row r="802" spans="12:12" s="239" customFormat="1">
      <c r="L802" s="320"/>
    </row>
    <row r="804" spans="12:12" s="239" customFormat="1">
      <c r="L804" s="320"/>
    </row>
    <row r="805" spans="12:12" s="239" customFormat="1">
      <c r="L805" s="320"/>
    </row>
    <row r="807" spans="12:12" s="239" customFormat="1">
      <c r="L807" s="320"/>
    </row>
    <row r="809" spans="12:12" s="239" customFormat="1">
      <c r="L809" s="320"/>
    </row>
    <row r="811" spans="12:12" s="239" customFormat="1">
      <c r="L811" s="320"/>
    </row>
    <row r="813" spans="12:12" s="239" customFormat="1">
      <c r="L813" s="320"/>
    </row>
    <row r="815" spans="12:12" s="239" customFormat="1">
      <c r="L815" s="320"/>
    </row>
    <row r="817" spans="12:12" s="239" customFormat="1">
      <c r="L817" s="320"/>
    </row>
    <row r="819" spans="12:12" s="239" customFormat="1">
      <c r="L819" s="320"/>
    </row>
    <row r="820" spans="12:12" s="239" customFormat="1">
      <c r="L820" s="320"/>
    </row>
    <row r="822" spans="12:12" s="239" customFormat="1">
      <c r="L822" s="320"/>
    </row>
    <row r="824" spans="12:12" s="239" customFormat="1">
      <c r="L824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29" spans="12:12" s="239" customFormat="1">
      <c r="L829" s="320"/>
    </row>
    <row r="830" spans="12:12" s="239" customFormat="1">
      <c r="L830" s="320"/>
    </row>
    <row r="831" spans="12:12" s="239" customFormat="1">
      <c r="L831" s="320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6" type="noConversion"/>
  <conditionalFormatting sqref="O8">
    <cfRule type="cellIs" dxfId="0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Q1" sqref="Q1:W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42578125" style="248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4" width="16.140625" style="310" customWidth="1"/>
    <col min="15" max="15" width="14.28515625" style="310" customWidth="1"/>
    <col min="16" max="16" width="13.42578125" style="239" customWidth="1"/>
    <col min="17" max="17" width="9.28515625" style="239" bestFit="1" customWidth="1"/>
    <col min="18" max="19" width="9.5703125" style="239" bestFit="1" customWidth="1"/>
    <col min="20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594</v>
      </c>
      <c r="O5" s="382"/>
      <c r="P5" s="382"/>
    </row>
    <row r="6" spans="1:19" ht="19.5" customHeight="1">
      <c r="A6" s="245" t="s">
        <v>606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</row>
    <row r="7" spans="1:19" ht="34.5" customHeight="1">
      <c r="A7" s="254" t="s">
        <v>490</v>
      </c>
      <c r="H7" s="369" t="s">
        <v>742</v>
      </c>
      <c r="I7" s="369"/>
      <c r="J7" s="369"/>
      <c r="K7" s="369"/>
      <c r="L7" s="369"/>
      <c r="M7" s="369"/>
      <c r="N7" s="369"/>
      <c r="O7" s="369"/>
      <c r="P7" s="369"/>
    </row>
    <row r="8" spans="1:19">
      <c r="H8" s="240"/>
      <c r="I8" s="240"/>
      <c r="J8" s="240"/>
      <c r="K8" s="240"/>
      <c r="L8" s="240"/>
      <c r="M8" s="240"/>
      <c r="N8" s="240"/>
      <c r="O8" s="240"/>
      <c r="P8" s="240"/>
    </row>
    <row r="9" spans="1:19">
      <c r="A9" s="241"/>
      <c r="I9" s="249"/>
      <c r="J9" s="250"/>
      <c r="K9" s="250"/>
      <c r="L9" s="251"/>
      <c r="M9" s="252"/>
      <c r="N9" s="253"/>
      <c r="O9" s="383" t="s">
        <v>97</v>
      </c>
      <c r="P9" s="383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459944.70000000007</v>
      </c>
      <c r="O13" s="262">
        <f>+O14+O116+O148+O332+O420+O490+O503+O586+O684+O774</f>
        <v>293438.2</v>
      </c>
      <c r="P13" s="262">
        <f>+P14+P116+P148+P332+P420+P490+P503+P586+P684+P774</f>
        <v>166506.50000000003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7966.6</v>
      </c>
      <c r="O14" s="262">
        <f>+O16+O67+O85+O91+O106</f>
        <v>256.60000000000002</v>
      </c>
      <c r="P14" s="262">
        <f>+P16+P67+P85+P91+P106</f>
        <v>7710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724.6</v>
      </c>
      <c r="O16" s="269">
        <f>+O18+O61</f>
        <v>256.60000000000002</v>
      </c>
      <c r="P16" s="269">
        <f>+P18+P61</f>
        <v>468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724.6</v>
      </c>
      <c r="O18" s="235">
        <f>+O20+O56</f>
        <v>256.60000000000002</v>
      </c>
      <c r="P18" s="235">
        <f>+P20+P56</f>
        <v>468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644.6</v>
      </c>
      <c r="O20" s="274">
        <f>SUM(O21:O55)</f>
        <v>176.6</v>
      </c>
      <c r="P20" s="274">
        <f>SUM(P21:P55)</f>
        <v>468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176.6</v>
      </c>
      <c r="O25" s="223">
        <v>176.6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468</v>
      </c>
      <c r="O52" s="223"/>
      <c r="P52" s="223">
        <v>468</v>
      </c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>
        <v>0</v>
      </c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80</v>
      </c>
      <c r="O56" s="274">
        <f>SUM(O57:O60)</f>
        <v>80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30.75" customHeight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80</v>
      </c>
      <c r="O57" s="223">
        <v>80</v>
      </c>
      <c r="P57" s="223">
        <v>0</v>
      </c>
      <c r="Q57" s="237"/>
      <c r="R57" s="237"/>
      <c r="S57" s="238"/>
      <c r="T57" s="237"/>
      <c r="U57" s="237"/>
      <c r="V57" s="237"/>
    </row>
    <row r="58" spans="1:22" ht="15" hidden="1" customHeight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15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>
        <v>0</v>
      </c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7242</v>
      </c>
      <c r="O91" s="269">
        <f>+O93</f>
        <v>0</v>
      </c>
      <c r="P91" s="269">
        <f>+P93</f>
        <v>7242</v>
      </c>
      <c r="Q91" s="237"/>
      <c r="R91" s="237"/>
      <c r="S91" s="238"/>
      <c r="T91" s="237"/>
      <c r="U91" s="237"/>
      <c r="V91" s="237"/>
    </row>
    <row r="92" spans="1:22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7242</v>
      </c>
      <c r="O93" s="235">
        <f t="shared" ref="O93:P93" si="8">+O95+O98+O100+O102+O104</f>
        <v>0</v>
      </c>
      <c r="P93" s="235">
        <f t="shared" si="8"/>
        <v>7242</v>
      </c>
      <c r="Q93" s="237"/>
      <c r="R93" s="237"/>
      <c r="S93" s="238"/>
      <c r="T93" s="237"/>
      <c r="U93" s="237"/>
      <c r="V93" s="237"/>
    </row>
    <row r="94" spans="1:22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7242</v>
      </c>
      <c r="O95" s="274">
        <f>SUM(O96:O97)</f>
        <v>0</v>
      </c>
      <c r="P95" s="274">
        <f>SUM(P97)</f>
        <v>7242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7242</v>
      </c>
      <c r="O97" s="223">
        <v>0</v>
      </c>
      <c r="P97" s="223">
        <f>2887+2735+1620</f>
        <v>7242</v>
      </c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16064.7</v>
      </c>
      <c r="O148" s="262">
        <f>+O150+O173+O184+O273+O285</f>
        <v>8480.5000000000018</v>
      </c>
      <c r="P148" s="262">
        <f>+P150+P173+P184+P273+P285</f>
        <v>7584.2</v>
      </c>
      <c r="Q148" s="237"/>
      <c r="R148" s="237"/>
      <c r="S148" s="238"/>
      <c r="T148" s="237"/>
      <c r="U148" s="237"/>
      <c r="V148" s="237"/>
    </row>
    <row r="149" spans="1:22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15650.4</v>
      </c>
      <c r="O184" s="269">
        <f>+O186+O259</f>
        <v>8123.7000000000007</v>
      </c>
      <c r="P184" s="269">
        <f>+P186+P259</f>
        <v>7526.7</v>
      </c>
      <c r="Q184" s="237"/>
      <c r="R184" s="237"/>
      <c r="S184" s="238"/>
      <c r="T184" s="237"/>
      <c r="U184" s="237"/>
      <c r="V184" s="237"/>
    </row>
    <row r="185" spans="1:22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15650.4</v>
      </c>
      <c r="O186" s="235">
        <f>+O188+O191+O193+O197+O201+O212+O217+O219+O225+O232+O236+O239+O243+O250+O253+O255+O206+O257</f>
        <v>8123.7000000000007</v>
      </c>
      <c r="P186" s="235">
        <f>+P188+P191+P193+P197+P201+P212+P217+P219+P225+P232+P236+P239+P243+P250+P253+P255+P206+P257</f>
        <v>7526.7</v>
      </c>
      <c r="Q186" s="237"/>
      <c r="R186" s="237"/>
      <c r="S186" s="238"/>
      <c r="T186" s="237"/>
      <c r="U186" s="237"/>
      <c r="V186" s="237"/>
    </row>
    <row r="187" spans="1:22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484</v>
      </c>
      <c r="O188" s="274">
        <f>SUM(O189:O190)</f>
        <v>484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484</v>
      </c>
      <c r="O189" s="222">
        <v>484</v>
      </c>
      <c r="P189" s="222">
        <v>0</v>
      </c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2825.3</v>
      </c>
      <c r="O193" s="274">
        <f>SUM(O194:O196)</f>
        <v>2825.3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5.5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2825.3</v>
      </c>
      <c r="O194" s="223">
        <f>2582.3+243</f>
        <v>2825.3</v>
      </c>
      <c r="P194" s="223">
        <v>0</v>
      </c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3489.3</v>
      </c>
      <c r="O197" s="274">
        <f>SUM(O198:O200)</f>
        <v>3489.3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8.5" customHeight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3489.3</v>
      </c>
      <c r="O198" s="223">
        <v>3489.3</v>
      </c>
      <c r="P198" s="223">
        <v>0</v>
      </c>
      <c r="Q198" s="237"/>
      <c r="R198" s="237"/>
      <c r="S198" s="238"/>
      <c r="T198" s="237"/>
      <c r="U198" s="237"/>
      <c r="V198" s="237"/>
    </row>
    <row r="199" spans="1:22" ht="18" hidden="1" customHeight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>
        <v>0</v>
      </c>
      <c r="P199" s="223"/>
      <c r="Q199" s="237"/>
      <c r="R199" s="237"/>
      <c r="S199" s="238"/>
      <c r="T199" s="237"/>
      <c r="U199" s="237"/>
      <c r="V199" s="237"/>
    </row>
    <row r="200" spans="1:22" ht="18" hidden="1" customHeight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>
        <v>0</v>
      </c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>
        <v>0</v>
      </c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8851.7999999999993</v>
      </c>
      <c r="O219" s="274">
        <f>SUM(O220:O224)</f>
        <v>1325.1</v>
      </c>
      <c r="P219" s="274">
        <f>SUM(P220:P224)</f>
        <v>7526.7</v>
      </c>
      <c r="Q219" s="237"/>
      <c r="R219" s="237"/>
      <c r="S219" s="238"/>
      <c r="T219" s="237"/>
      <c r="U219" s="237"/>
      <c r="V219" s="237"/>
    </row>
    <row r="220" spans="1:22" ht="27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1325.1</v>
      </c>
      <c r="O220" s="222">
        <v>1325.1</v>
      </c>
      <c r="P220" s="222"/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269.39999999999998</v>
      </c>
      <c r="O222" s="223"/>
      <c r="P222" s="223">
        <v>269.39999999999998</v>
      </c>
      <c r="Q222" s="237"/>
      <c r="R222" s="237"/>
      <c r="S222" s="238"/>
      <c r="T222" s="237"/>
      <c r="U222" s="237"/>
      <c r="V222" s="237"/>
    </row>
    <row r="223" spans="1:22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7257.3</v>
      </c>
      <c r="O223" s="223"/>
      <c r="P223" s="223">
        <f>914.5+6342.8</f>
        <v>7257.3</v>
      </c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hidden="1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/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 hidden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/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414.30000000000109</v>
      </c>
      <c r="O285" s="269">
        <f>+O287</f>
        <v>356.80000000000109</v>
      </c>
      <c r="P285" s="269">
        <f>+P287</f>
        <v>57.5</v>
      </c>
      <c r="Q285" s="237"/>
      <c r="R285" s="237"/>
      <c r="S285" s="238"/>
      <c r="T285" s="237"/>
      <c r="U285" s="237"/>
      <c r="V285" s="237"/>
    </row>
    <row r="286" spans="1:22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414.30000000000109</v>
      </c>
      <c r="O287" s="235">
        <f t="shared" ref="O287:P287" si="44">+O289+O292+O296+O298+O304+O308+O313+O316+O320+O324+O327+O330</f>
        <v>356.80000000000109</v>
      </c>
      <c r="P287" s="235">
        <f t="shared" si="44"/>
        <v>57.5</v>
      </c>
      <c r="Q287" s="237"/>
      <c r="R287" s="237"/>
      <c r="S287" s="238"/>
      <c r="T287" s="237"/>
      <c r="U287" s="237"/>
      <c r="V287" s="237"/>
    </row>
    <row r="288" spans="1:22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>
        <v>0</v>
      </c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2">P313+Q313</f>
        <v>0</v>
      </c>
      <c r="P313" s="274">
        <f t="shared" si="52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356.80000000000109</v>
      </c>
      <c r="O320" s="274">
        <f>SUM(O321:O323)</f>
        <v>356.80000000000109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356.80000000000109</v>
      </c>
      <c r="O323" s="223">
        <f>13704.2-13347.4</f>
        <v>356.80000000000109</v>
      </c>
      <c r="P323" s="223"/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3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57.5</v>
      </c>
      <c r="O327" s="274">
        <f>SUM(O328:O329)</f>
        <v>0</v>
      </c>
      <c r="P327" s="274">
        <f>SUM(P328:P329)</f>
        <v>57.5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4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5">O329+P329</f>
        <v>57.5</v>
      </c>
      <c r="O329" s="223"/>
      <c r="P329" s="223">
        <v>57.5</v>
      </c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6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6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7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 hidden="1">
      <c r="A332" s="254" t="str">
        <f t="shared" ref="A332:A374" si="58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0</v>
      </c>
      <c r="O332" s="262">
        <f>+O334+O375+O384+O391</f>
        <v>0</v>
      </c>
      <c r="P332" s="262">
        <f>+P334+P375+P384+P391</f>
        <v>0</v>
      </c>
      <c r="Q332" s="237"/>
      <c r="R332" s="237"/>
      <c r="S332" s="238"/>
      <c r="T332" s="237"/>
      <c r="U332" s="237"/>
      <c r="V332" s="237"/>
    </row>
    <row r="333" spans="1:231" hidden="1">
      <c r="A333" s="254" t="str">
        <f t="shared" si="58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8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8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8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9">+O338+O348+O350+O373</f>
        <v>0</v>
      </c>
      <c r="P336" s="235">
        <f t="shared" si="59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8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8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8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0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8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0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8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0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8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0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8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0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0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8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0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8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0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8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0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8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8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0"/>
        <v>0</v>
      </c>
      <c r="O349" s="222"/>
      <c r="P349" s="222">
        <v>0</v>
      </c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8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8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1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8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1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8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1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8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1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8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1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8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1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8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1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8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1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8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1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8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1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8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1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8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1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8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1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8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1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8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1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1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8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1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8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1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8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1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8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1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8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1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8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1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8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8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2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 hidden="1">
      <c r="A375" s="254" t="str">
        <f t="shared" ref="A375:A438" si="63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0</v>
      </c>
      <c r="O375" s="269">
        <f>+O377</f>
        <v>0</v>
      </c>
      <c r="P375" s="269">
        <f>+P377</f>
        <v>0</v>
      </c>
      <c r="Q375" s="237"/>
      <c r="R375" s="237"/>
      <c r="S375" s="238"/>
      <c r="T375" s="237"/>
      <c r="U375" s="237"/>
      <c r="V375" s="237"/>
    </row>
    <row r="376" spans="1:22" hidden="1">
      <c r="A376" s="254" t="str">
        <f t="shared" si="63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idden="1">
      <c r="A377" s="254" t="str">
        <f t="shared" si="63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0</v>
      </c>
      <c r="O377" s="235">
        <f>+O379</f>
        <v>0</v>
      </c>
      <c r="P377" s="235">
        <f>+P379</f>
        <v>0</v>
      </c>
      <c r="Q377" s="237"/>
      <c r="R377" s="237"/>
      <c r="S377" s="238"/>
      <c r="T377" s="237"/>
      <c r="U377" s="237"/>
      <c r="V377" s="237"/>
    </row>
    <row r="378" spans="1:22" hidden="1">
      <c r="A378" s="254" t="str">
        <f t="shared" si="63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idden="1">
      <c r="A379" s="254" t="str">
        <f t="shared" si="63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0</v>
      </c>
      <c r="O379" s="274">
        <f>SUM(O380:O383)</f>
        <v>0</v>
      </c>
      <c r="P379" s="274">
        <f>SUM(P380:P383)</f>
        <v>0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4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4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4"/>
        <v>0</v>
      </c>
      <c r="O382" s="222">
        <v>0</v>
      </c>
      <c r="P382" s="222"/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3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4"/>
        <v>0</v>
      </c>
      <c r="O383" s="223"/>
      <c r="P383" s="223">
        <v>0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3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3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3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5">+O388</f>
        <v>0</v>
      </c>
      <c r="P386" s="235">
        <f t="shared" si="65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3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6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7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6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7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3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3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3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8">+O395+O403+O405+O410+O407+O412+O416+O418</f>
        <v>0</v>
      </c>
      <c r="P393" s="235">
        <f t="shared" si="68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3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3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3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9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3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9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3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9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3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9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3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9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3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9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3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9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3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3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9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3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3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9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3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3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9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70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1">O409+P409</f>
        <v>0</v>
      </c>
      <c r="O409" s="222">
        <v>0</v>
      </c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3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3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2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3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9"/>
        <v>0</v>
      </c>
      <c r="O414" s="222">
        <v>0</v>
      </c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3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9"/>
        <v>0</v>
      </c>
      <c r="O415" s="222">
        <v>0</v>
      </c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3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4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5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6">O419+P419</f>
        <v>0</v>
      </c>
      <c r="O419" s="222">
        <v>0</v>
      </c>
      <c r="P419" s="222"/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159086.6</v>
      </c>
      <c r="O420" s="262">
        <f>+O422+O432+O438+O455</f>
        <v>8470.6</v>
      </c>
      <c r="P420" s="262">
        <f>+P422+P432+P438+P455</f>
        <v>150616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63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3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3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3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3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3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3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7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8">O431</f>
        <v>0</v>
      </c>
      <c r="P430" s="274">
        <f t="shared" si="78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9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0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0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0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0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3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1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1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2">+O442+O445+O449+O451+O453</f>
        <v>0</v>
      </c>
      <c r="P440" s="235">
        <f t="shared" si="82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1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1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1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3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1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3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1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1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3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1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3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1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3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1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3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1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1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3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1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159086.6</v>
      </c>
      <c r="O455" s="269">
        <f>+O457</f>
        <v>8470.6</v>
      </c>
      <c r="P455" s="269">
        <f>+P457</f>
        <v>150616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1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1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159086.6</v>
      </c>
      <c r="O457" s="235">
        <f t="shared" ref="O457:P457" si="84">+O459+O463+O469+O478+O487</f>
        <v>8470.6</v>
      </c>
      <c r="P457" s="235">
        <f t="shared" si="84"/>
        <v>150616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1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>
      <c r="A459" s="254" t="str">
        <f t="shared" si="81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84</v>
      </c>
      <c r="O459" s="274">
        <f>SUM(O460:O462)</f>
        <v>84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5.5">
      <c r="A460" s="254" t="str">
        <f t="shared" si="81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5">O460+P460</f>
        <v>84</v>
      </c>
      <c r="O460" s="223">
        <v>84</v>
      </c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1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5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1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5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1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25.5" hidden="1">
      <c r="A464" s="254" t="str">
        <f t="shared" si="81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5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1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5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1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5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1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5"/>
        <v>0</v>
      </c>
      <c r="O467" s="223">
        <v>0</v>
      </c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1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5"/>
        <v>0</v>
      </c>
      <c r="O468" s="223">
        <v>0</v>
      </c>
      <c r="P468" s="223"/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81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158725.1</v>
      </c>
      <c r="O469" s="274">
        <f>SUM(O470:O477)</f>
        <v>8167.6</v>
      </c>
      <c r="P469" s="274">
        <f>SUM(P470:P477)</f>
        <v>150557.5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1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5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33.75" customHeight="1">
      <c r="A471" s="254" t="str">
        <f t="shared" si="81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5"/>
        <v>8167.6</v>
      </c>
      <c r="O471" s="223">
        <v>8167.6</v>
      </c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1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5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1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5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1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5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>
      <c r="A475" s="254" t="str">
        <f t="shared" si="81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5"/>
        <v>5947.5</v>
      </c>
      <c r="O475" s="223">
        <v>0</v>
      </c>
      <c r="P475" s="223">
        <v>5947.5</v>
      </c>
      <c r="Q475" s="237"/>
      <c r="R475" s="237"/>
      <c r="S475" s="238"/>
      <c r="T475" s="237"/>
      <c r="U475" s="237"/>
      <c r="V475" s="237"/>
    </row>
    <row r="476" spans="1:22">
      <c r="A476" s="254" t="str">
        <f t="shared" si="81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5"/>
        <v>144610</v>
      </c>
      <c r="O476" s="225">
        <v>0</v>
      </c>
      <c r="P476" s="225">
        <f>230.4+1798.2+2184+140397.4</f>
        <v>144610</v>
      </c>
      <c r="Q476" s="237"/>
      <c r="R476" s="237"/>
      <c r="S476" s="238"/>
      <c r="T476" s="237"/>
      <c r="U476" s="237"/>
      <c r="V476" s="237"/>
    </row>
    <row r="477" spans="1:22" hidden="1">
      <c r="A477" s="254" t="str">
        <f t="shared" si="81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>
        <v>0</v>
      </c>
      <c r="P477" s="223"/>
      <c r="Q477" s="237"/>
      <c r="R477" s="237"/>
      <c r="S477" s="238"/>
      <c r="T477" s="237"/>
      <c r="U477" s="237"/>
      <c r="V477" s="237"/>
    </row>
    <row r="478" spans="1:22" ht="26.25" customHeight="1">
      <c r="A478" s="254" t="str">
        <f t="shared" si="81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219</v>
      </c>
      <c r="O478" s="274">
        <f>SUM(O479:O486)</f>
        <v>219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1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5.5">
      <c r="A480" s="254" t="str">
        <f t="shared" si="81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6">O480+P480</f>
        <v>219</v>
      </c>
      <c r="O480" s="223">
        <f>120+99</f>
        <v>219</v>
      </c>
      <c r="P480" s="223"/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1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6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1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6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1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6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1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6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6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6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>
      <c r="A487" s="254" t="str">
        <f t="shared" si="81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58.5</v>
      </c>
      <c r="O487" s="274">
        <f>SUM(O488:O489)</f>
        <v>0</v>
      </c>
      <c r="P487" s="274">
        <f>SUM(P488:P489)</f>
        <v>58.5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1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6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>
      <c r="A489" s="254" t="str">
        <f t="shared" si="81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6"/>
        <v>58.5</v>
      </c>
      <c r="O489" s="222"/>
      <c r="P489" s="222">
        <v>58.5</v>
      </c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7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8">+O492</f>
        <v>0</v>
      </c>
      <c r="P490" s="262">
        <f t="shared" si="88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7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7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9">+O494</f>
        <v>0</v>
      </c>
      <c r="P492" s="269">
        <f t="shared" si="89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7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7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7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7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7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90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7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90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7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9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7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0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2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>
      <c r="A503" s="254" t="str">
        <f t="shared" si="87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111.1</v>
      </c>
      <c r="O503" s="262">
        <f>+O505+O530+O579</f>
        <v>0</v>
      </c>
      <c r="P503" s="262">
        <f>+P505+P530+P579</f>
        <v>111.1</v>
      </c>
      <c r="Q503" s="237"/>
      <c r="R503" s="237"/>
      <c r="S503" s="238"/>
      <c r="T503" s="237"/>
      <c r="U503" s="237"/>
      <c r="V503" s="237"/>
    </row>
    <row r="504" spans="1:235">
      <c r="A504" s="254" t="str">
        <f t="shared" si="87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>
      <c r="A505" s="254" t="str">
        <f t="shared" si="87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111.1</v>
      </c>
      <c r="O505" s="269">
        <f>+O507</f>
        <v>0</v>
      </c>
      <c r="P505" s="269">
        <f>+P507</f>
        <v>111.1</v>
      </c>
      <c r="Q505" s="237"/>
      <c r="R505" s="237"/>
      <c r="S505" s="238"/>
      <c r="T505" s="237"/>
      <c r="U505" s="237"/>
      <c r="V505" s="237"/>
    </row>
    <row r="506" spans="1:235">
      <c r="A506" s="254" t="str">
        <f t="shared" si="87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>
      <c r="A507" s="254" t="str">
        <f t="shared" si="87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111.1</v>
      </c>
      <c r="O507" s="235">
        <f t="shared" ref="O507:P507" si="93">+O509+O514+O524+O528</f>
        <v>0</v>
      </c>
      <c r="P507" s="235">
        <f t="shared" si="93"/>
        <v>111.1</v>
      </c>
      <c r="Q507" s="237"/>
      <c r="R507" s="237"/>
      <c r="S507" s="238"/>
      <c r="T507" s="237"/>
      <c r="U507" s="237"/>
      <c r="V507" s="237"/>
    </row>
    <row r="508" spans="1:235">
      <c r="A508" s="254" t="str">
        <f t="shared" si="87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7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4">SUM(O510:O513)</f>
        <v>0</v>
      </c>
      <c r="P509" s="274">
        <f t="shared" si="94"/>
        <v>0</v>
      </c>
      <c r="Q509" s="237"/>
      <c r="R509" s="237"/>
      <c r="S509" s="238"/>
      <c r="T509" s="237"/>
      <c r="U509" s="237"/>
      <c r="V509" s="237"/>
    </row>
    <row r="510" spans="1:235" ht="20.25" hidden="1" customHeight="1">
      <c r="A510" s="254" t="str">
        <f t="shared" si="87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t="19.5" hidden="1" customHeight="1">
      <c r="A511" s="254" t="str">
        <f t="shared" si="87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t="28.5" hidden="1" customHeight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>
      <c r="A514" s="254" t="str">
        <f t="shared" si="87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111.1</v>
      </c>
      <c r="O514" s="274">
        <f>SUM(O515:O523)</f>
        <v>0</v>
      </c>
      <c r="P514" s="274">
        <f>SUM(P515:P523)</f>
        <v>111.1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7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7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87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5"/>
        <v>0</v>
      </c>
      <c r="O517" s="223"/>
      <c r="P517" s="223">
        <v>0</v>
      </c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7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5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7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>
      <c r="A520" s="254" t="str">
        <f t="shared" si="87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5"/>
        <v>111.1</v>
      </c>
      <c r="O520" s="223">
        <v>0</v>
      </c>
      <c r="P520" s="223">
        <v>111.1</v>
      </c>
      <c r="Q520" s="237"/>
      <c r="R520" s="237"/>
      <c r="S520" s="238"/>
      <c r="T520" s="237"/>
      <c r="U520" s="237"/>
      <c r="V520" s="237"/>
    </row>
    <row r="521" spans="1:22" ht="18.75" hidden="1" customHeight="1">
      <c r="A521" s="254" t="str">
        <f t="shared" si="87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5"/>
        <v>0</v>
      </c>
      <c r="O521" s="223">
        <v>0</v>
      </c>
      <c r="P521" s="223"/>
      <c r="Q521" s="237"/>
      <c r="R521" s="237"/>
      <c r="S521" s="238"/>
      <c r="T521" s="237"/>
      <c r="U521" s="237"/>
      <c r="V521" s="237"/>
    </row>
    <row r="522" spans="1:22" ht="16.5" hidden="1" customHeight="1">
      <c r="A522" s="254" t="str">
        <f t="shared" si="87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5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7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7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7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5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7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5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7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5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7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8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9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87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87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7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0">+O534+O536</f>
        <v>0</v>
      </c>
      <c r="P532" s="235">
        <f t="shared" si="100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7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7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7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1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7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7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1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7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2">+O540</f>
        <v>0</v>
      </c>
      <c r="P538" s="235">
        <f t="shared" si="102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7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3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3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3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3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103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06">+O549+O558+O560</f>
        <v>0</v>
      </c>
      <c r="P547" s="235">
        <f t="shared" si="106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103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103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07">SUM(O550:O557)</f>
        <v>0</v>
      </c>
      <c r="P549" s="274">
        <f t="shared" si="10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3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si="103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8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3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3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9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3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9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0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9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3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9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3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3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9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3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3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1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3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3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3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3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3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3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3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3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3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3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4">+O574</f>
        <v>0</v>
      </c>
      <c r="P572" s="235">
        <f t="shared" si="11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3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3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3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3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3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3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3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3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3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3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3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7">SUM(O584:O585)</f>
        <v>0</v>
      </c>
      <c r="P583" s="274">
        <f t="shared" si="11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3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3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3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274837.2</v>
      </c>
      <c r="O586" s="262">
        <f>+O588+O618+O635+O660</f>
        <v>274352</v>
      </c>
      <c r="P586" s="262">
        <f>+P588+P618+P635+P660</f>
        <v>485.2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3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3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274352</v>
      </c>
      <c r="O588" s="269">
        <f>+O590+O613</f>
        <v>274352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274352</v>
      </c>
      <c r="O590" s="235">
        <f t="shared" ref="O590:P590" si="119">+O592+O597+O601+O605+O607+O609+O611</f>
        <v>274352</v>
      </c>
      <c r="P590" s="235">
        <f t="shared" si="119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 ht="18" customHeight="1">
      <c r="A592" s="254" t="str">
        <f t="shared" si="10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274352</v>
      </c>
      <c r="O592" s="274">
        <f>SUM(O593:O596)</f>
        <v>274352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20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0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1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34.5" customHeight="1">
      <c r="A595" s="254" t="str">
        <f t="shared" si="120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1"/>
        <v>274352</v>
      </c>
      <c r="O595" s="223">
        <v>274352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0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0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0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0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0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0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0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5">O612</f>
        <v>0</v>
      </c>
      <c r="P611" s="274">
        <f t="shared" si="12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0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0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0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0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7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0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7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20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20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20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20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20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8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9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9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0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1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2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3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4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4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5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5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5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5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5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5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5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5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5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5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5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5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5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5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6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485.2</v>
      </c>
      <c r="O660" s="269">
        <f>+O662</f>
        <v>0</v>
      </c>
      <c r="P660" s="269">
        <f>+P662</f>
        <v>485.2</v>
      </c>
      <c r="Q660" s="237"/>
      <c r="R660" s="237"/>
      <c r="S660" s="238"/>
      <c r="T660" s="237"/>
      <c r="U660" s="237"/>
      <c r="V660" s="237"/>
    </row>
    <row r="661" spans="1:22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485.2</v>
      </c>
      <c r="O662" s="235">
        <f>+O664+O669+O671+O673+O675+O678+O680+O682</f>
        <v>0</v>
      </c>
      <c r="P662" s="235">
        <f>+P664+P669+P671+P673+P675+P678+P680+P682</f>
        <v>485.2</v>
      </c>
      <c r="Q662" s="237"/>
      <c r="R662" s="237"/>
      <c r="S662" s="238"/>
      <c r="T662" s="237"/>
      <c r="U662" s="237"/>
      <c r="V662" s="237"/>
    </row>
    <row r="663" spans="1:22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485.2</v>
      </c>
      <c r="O664" s="274">
        <f>SUM(O665:O668)</f>
        <v>0</v>
      </c>
      <c r="P664" s="274">
        <f>SUM(P665:P668)</f>
        <v>485.2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7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7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7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7"/>
        <v>485.2</v>
      </c>
      <c r="O668" s="223"/>
      <c r="P668" s="223">
        <v>485.2</v>
      </c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7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7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7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7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7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8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9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0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1878.5</v>
      </c>
      <c r="O684" s="262">
        <f>+O686+O692+O713+O766</f>
        <v>1878.5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1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2">+O696+O704+O707+O710</f>
        <v>0</v>
      </c>
      <c r="P694" s="235">
        <f t="shared" si="142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3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3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3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3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3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4">SUM(O708:O709)</f>
        <v>0</v>
      </c>
      <c r="P707" s="274">
        <f t="shared" si="144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5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5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6">SUM(O711:O712)</f>
        <v>0</v>
      </c>
      <c r="P710" s="274">
        <f t="shared" si="146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7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7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1878.5</v>
      </c>
      <c r="O713" s="269">
        <f>+O715</f>
        <v>1878.5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1878.5</v>
      </c>
      <c r="O715" s="235">
        <f t="shared" ref="O715:P715" si="148">+O717+O725+O731+O733+O739+O746+O750+O758+O764</f>
        <v>1878.5</v>
      </c>
      <c r="P715" s="235">
        <f t="shared" si="148"/>
        <v>0</v>
      </c>
      <c r="Q715" s="237"/>
      <c r="R715" s="237"/>
      <c r="S715" s="238"/>
      <c r="T715" s="237"/>
      <c r="U715" s="237"/>
      <c r="V715" s="237"/>
    </row>
    <row r="716" spans="1:22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9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9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9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9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9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9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9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40.5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724</v>
      </c>
      <c r="M725" s="268"/>
      <c r="N725" s="274">
        <f>O725+P725</f>
        <v>1626.5</v>
      </c>
      <c r="O725" s="274">
        <f>SUM(O726:O730)</f>
        <v>1626.5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9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5.5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9"/>
        <v>141.5</v>
      </c>
      <c r="O727" s="223">
        <f>31.5+110</f>
        <v>141.5</v>
      </c>
      <c r="P727" s="223"/>
      <c r="Q727" s="237"/>
      <c r="R727" s="237"/>
      <c r="S727" s="238"/>
      <c r="T727" s="237"/>
      <c r="U727" s="237"/>
      <c r="V727" s="237"/>
    </row>
    <row r="728" spans="1:22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9"/>
        <v>1485</v>
      </c>
      <c r="O728" s="223">
        <v>1485</v>
      </c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0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9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9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9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9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9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1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9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252</v>
      </c>
      <c r="O739" s="274">
        <f>SUM(O740:O745)</f>
        <v>252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9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9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9"/>
        <v>252</v>
      </c>
      <c r="O742" s="223">
        <v>252</v>
      </c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2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9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3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9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9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9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9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9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5.5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9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4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9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9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9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9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5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6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6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6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7">SUM(O765)</f>
        <v>0</v>
      </c>
      <c r="P764" s="274">
        <f t="shared" si="157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8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9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9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60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0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0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60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 hidden="1"/>
    <row r="786" spans="1:15" hidden="1">
      <c r="A786" s="239"/>
      <c r="B786" s="239"/>
      <c r="C786" s="239"/>
      <c r="D786" s="239"/>
      <c r="E786" s="239"/>
      <c r="F786" s="239"/>
      <c r="G786" s="239"/>
      <c r="H786" s="239"/>
      <c r="I786" s="239"/>
      <c r="J786" s="239"/>
      <c r="K786" s="239"/>
      <c r="M786" s="239"/>
      <c r="N786" s="239"/>
      <c r="O786" s="239"/>
    </row>
    <row r="788" spans="1:15">
      <c r="A788" s="239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M788" s="239"/>
      <c r="N788" s="239"/>
      <c r="O788" s="239"/>
    </row>
    <row r="790" spans="1:15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M795" s="239"/>
      <c r="N795" s="239"/>
      <c r="O795" s="239"/>
    </row>
    <row r="796" spans="1:15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8" spans="1:15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800" spans="1:15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2" spans="12:12" s="239" customFormat="1">
      <c r="L802" s="320"/>
    </row>
    <row r="804" spans="12:12" s="239" customFormat="1">
      <c r="L804" s="320"/>
    </row>
    <row r="805" spans="12:12" s="239" customFormat="1">
      <c r="L805" s="320"/>
    </row>
    <row r="807" spans="12:12" s="239" customFormat="1">
      <c r="L807" s="320"/>
    </row>
    <row r="809" spans="12:12" s="239" customFormat="1">
      <c r="L809" s="320"/>
    </row>
    <row r="811" spans="12:12" s="239" customFormat="1">
      <c r="L811" s="320"/>
    </row>
    <row r="813" spans="12:12" s="239" customFormat="1">
      <c r="L813" s="320"/>
    </row>
    <row r="815" spans="12:12" s="239" customFormat="1">
      <c r="L815" s="320"/>
    </row>
    <row r="817" spans="12:12" s="239" customFormat="1">
      <c r="L817" s="320"/>
    </row>
    <row r="819" spans="12:12" s="239" customFormat="1">
      <c r="L819" s="320"/>
    </row>
    <row r="820" spans="12:12" s="239" customFormat="1">
      <c r="L820" s="320"/>
    </row>
    <row r="822" spans="12:12" s="239" customFormat="1">
      <c r="L822" s="320"/>
    </row>
    <row r="824" spans="12:12" s="239" customFormat="1">
      <c r="L824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29" spans="12:12" s="239" customFormat="1">
      <c r="L829" s="320"/>
    </row>
    <row r="830" spans="12:12" s="239" customFormat="1">
      <c r="L830" s="320"/>
    </row>
    <row r="831" spans="12:12" s="239" customFormat="1">
      <c r="L831" s="320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:15">
      <c r="A929" s="239"/>
      <c r="B929" s="239"/>
      <c r="C929" s="239"/>
      <c r="D929" s="239"/>
      <c r="E929" s="239"/>
      <c r="F929" s="239"/>
      <c r="G929" s="239"/>
      <c r="H929" s="239"/>
      <c r="I929" s="239"/>
      <c r="J929" s="239"/>
      <c r="K929" s="239"/>
      <c r="M929" s="239"/>
      <c r="N929" s="239"/>
      <c r="O929" s="239"/>
    </row>
    <row r="930" spans="1:15">
      <c r="A930" s="239"/>
      <c r="B930" s="239"/>
      <c r="C930" s="239"/>
      <c r="D930" s="239"/>
      <c r="E930" s="239"/>
      <c r="F930" s="239"/>
      <c r="G930" s="239"/>
      <c r="H930" s="239"/>
      <c r="I930" s="239"/>
      <c r="J930" s="239"/>
      <c r="K930" s="239"/>
      <c r="M930" s="239"/>
      <c r="N930" s="239"/>
      <c r="O930" s="239"/>
    </row>
    <row r="931" spans="1:15">
      <c r="A931" s="239"/>
      <c r="B931" s="239"/>
      <c r="C931" s="239"/>
      <c r="D931" s="239"/>
      <c r="E931" s="239"/>
      <c r="F931" s="239"/>
      <c r="G931" s="239"/>
      <c r="H931" s="239"/>
      <c r="I931" s="239"/>
      <c r="J931" s="239"/>
      <c r="K931" s="239"/>
      <c r="M931" s="239"/>
      <c r="N931" s="239"/>
      <c r="O931" s="239"/>
    </row>
    <row r="932" spans="1:15">
      <c r="A932" s="239"/>
      <c r="B932" s="239"/>
      <c r="C932" s="239"/>
      <c r="D932" s="239"/>
      <c r="E932" s="239"/>
      <c r="F932" s="239"/>
      <c r="G932" s="239"/>
      <c r="H932" s="239"/>
      <c r="I932" s="239"/>
      <c r="J932" s="239"/>
      <c r="K932" s="239"/>
      <c r="M932" s="239"/>
      <c r="N932" s="239"/>
      <c r="O932" s="239"/>
    </row>
    <row r="933" spans="1:15">
      <c r="A933" s="239"/>
      <c r="B933" s="239"/>
      <c r="C933" s="239"/>
      <c r="D933" s="239"/>
      <c r="E933" s="239"/>
      <c r="F933" s="239"/>
      <c r="G933" s="239"/>
      <c r="H933" s="239"/>
      <c r="I933" s="239"/>
      <c r="J933" s="239"/>
      <c r="K933" s="239"/>
      <c r="M933" s="239"/>
      <c r="N933" s="239"/>
      <c r="O933" s="239"/>
    </row>
    <row r="934" spans="1:15">
      <c r="A934" s="239"/>
      <c r="B934" s="239"/>
      <c r="C934" s="239"/>
      <c r="D934" s="239"/>
      <c r="E934" s="239"/>
      <c r="F934" s="239"/>
      <c r="G934" s="239"/>
      <c r="H934" s="239"/>
      <c r="I934" s="239"/>
      <c r="J934" s="239"/>
      <c r="K934" s="239"/>
      <c r="M934" s="239"/>
      <c r="N934" s="239"/>
      <c r="O934" s="239"/>
    </row>
    <row r="935" spans="1:15">
      <c r="A935" s="239"/>
      <c r="B935" s="239"/>
      <c r="C935" s="239"/>
      <c r="D935" s="239"/>
      <c r="E935" s="239"/>
      <c r="F935" s="239"/>
      <c r="G935" s="239"/>
      <c r="H935" s="239"/>
      <c r="I935" s="239"/>
      <c r="J935" s="239"/>
      <c r="K935" s="239"/>
      <c r="M935" s="239"/>
      <c r="N935" s="239"/>
      <c r="O935" s="239"/>
    </row>
    <row r="936" spans="1:15">
      <c r="A936" s="239"/>
      <c r="B936" s="239"/>
      <c r="C936" s="239"/>
      <c r="D936" s="239"/>
      <c r="E936" s="239"/>
      <c r="F936" s="239"/>
      <c r="G936" s="239"/>
      <c r="H936" s="239"/>
      <c r="I936" s="239"/>
      <c r="J936" s="239"/>
      <c r="K936" s="239"/>
      <c r="M936" s="239"/>
      <c r="N936" s="239"/>
      <c r="O936" s="239"/>
    </row>
    <row r="938" spans="1:15">
      <c r="A938" s="239"/>
      <c r="B938" s="239"/>
      <c r="C938" s="239"/>
      <c r="D938" s="239"/>
      <c r="E938" s="239"/>
      <c r="F938" s="239"/>
      <c r="G938" s="239"/>
      <c r="H938" s="239"/>
      <c r="I938" s="239"/>
      <c r="J938" s="239"/>
      <c r="K938" s="239"/>
      <c r="M938" s="239"/>
      <c r="N938" s="239"/>
      <c r="O938" s="239"/>
    </row>
    <row r="939" spans="1:15">
      <c r="A939" s="239"/>
      <c r="B939" s="239"/>
      <c r="C939" s="239"/>
      <c r="D939" s="239"/>
      <c r="E939" s="239"/>
      <c r="F939" s="239"/>
      <c r="G939" s="239"/>
      <c r="H939" s="239"/>
      <c r="I939" s="239"/>
      <c r="J939" s="239"/>
      <c r="K939" s="239"/>
      <c r="M939" s="239"/>
      <c r="N939" s="239"/>
      <c r="O939" s="239"/>
    </row>
    <row r="940" spans="1:15">
      <c r="A940" s="239"/>
      <c r="B940" s="239"/>
      <c r="C940" s="239"/>
      <c r="D940" s="239"/>
      <c r="E940" s="239"/>
      <c r="F940" s="239"/>
      <c r="G940" s="239"/>
      <c r="H940" s="239"/>
      <c r="I940" s="239"/>
      <c r="J940" s="239"/>
      <c r="K940" s="239"/>
      <c r="M940" s="239"/>
      <c r="N940" s="239"/>
      <c r="O940" s="239"/>
    </row>
    <row r="941" spans="1:15">
      <c r="A941" s="239"/>
      <c r="B941" s="239"/>
      <c r="C941" s="239"/>
      <c r="D941" s="239"/>
      <c r="E941" s="239"/>
      <c r="F941" s="239"/>
      <c r="G941" s="239"/>
      <c r="H941" s="239"/>
      <c r="I941" s="239"/>
      <c r="J941" s="239"/>
      <c r="K941" s="239"/>
      <c r="M941" s="239"/>
      <c r="N941" s="239"/>
      <c r="O941" s="239"/>
    </row>
    <row r="942" spans="1:15">
      <c r="A942" s="239"/>
      <c r="B942" s="239"/>
      <c r="C942" s="239"/>
      <c r="D942" s="239"/>
      <c r="E942" s="239"/>
      <c r="F942" s="239"/>
      <c r="G942" s="239"/>
      <c r="H942" s="239"/>
      <c r="I942" s="239"/>
      <c r="J942" s="239"/>
      <c r="K942" s="239"/>
      <c r="M942" s="239"/>
      <c r="N942" s="239"/>
      <c r="O942" s="239"/>
    </row>
    <row r="943" spans="1:15">
      <c r="A943" s="239"/>
      <c r="B943" s="239"/>
      <c r="C943" s="239"/>
      <c r="D943" s="239"/>
      <c r="E943" s="239"/>
      <c r="F943" s="239"/>
      <c r="G943" s="239"/>
      <c r="H943" s="239"/>
      <c r="I943" s="239"/>
      <c r="J943" s="239"/>
      <c r="K943" s="239"/>
      <c r="M943" s="239"/>
      <c r="N943" s="239"/>
      <c r="O943" s="239"/>
    </row>
    <row r="944" spans="1:15">
      <c r="N944" s="239"/>
      <c r="O944" s="239"/>
    </row>
    <row r="946" spans="1:15">
      <c r="N946" s="239"/>
      <c r="O946" s="239"/>
    </row>
    <row r="948" spans="1:15">
      <c r="N948" s="239"/>
      <c r="O948" s="239"/>
    </row>
    <row r="950" spans="1:15">
      <c r="N950" s="239"/>
      <c r="O950" s="239"/>
    </row>
    <row r="952" spans="1:15">
      <c r="N952" s="239"/>
      <c r="O952" s="239"/>
    </row>
    <row r="953" spans="1:15">
      <c r="N953" s="239"/>
      <c r="O953" s="239"/>
    </row>
    <row r="954" spans="1:15">
      <c r="A954" s="254" t="str">
        <f t="shared" ref="A954:A1017" si="161">CONCATENATE(B954,C954,D954,E954,F954,G954)</f>
        <v>7111010200x</v>
      </c>
      <c r="B954" s="285" t="s">
        <v>439</v>
      </c>
      <c r="C954" s="285" t="s">
        <v>104</v>
      </c>
      <c r="D954" s="285" t="s">
        <v>106</v>
      </c>
      <c r="E954" s="285" t="s">
        <v>140</v>
      </c>
      <c r="F954" s="285" t="s">
        <v>441</v>
      </c>
      <c r="G954" s="285" t="s">
        <v>361</v>
      </c>
      <c r="L954" s="320" t="e">
        <v>#NAME?</v>
      </c>
      <c r="M954" s="310" t="s">
        <v>361</v>
      </c>
      <c r="N954" s="239"/>
      <c r="O954" s="239"/>
    </row>
    <row r="955" spans="1:15">
      <c r="A955" s="254" t="str">
        <f t="shared" si="161"/>
        <v>71010101014216</v>
      </c>
      <c r="B955" s="285" t="s">
        <v>439</v>
      </c>
      <c r="C955" s="285" t="s">
        <v>106</v>
      </c>
      <c r="D955" s="285" t="s">
        <v>106</v>
      </c>
      <c r="E955" s="285" t="s">
        <v>106</v>
      </c>
      <c r="F955" s="285" t="s">
        <v>106</v>
      </c>
      <c r="G955" s="285">
        <v>4216</v>
      </c>
      <c r="L955" s="320" t="s">
        <v>118</v>
      </c>
      <c r="M955" s="310">
        <v>4216</v>
      </c>
      <c r="N955" s="239"/>
      <c r="O955" s="239"/>
    </row>
    <row r="956" spans="1:15">
      <c r="A956" s="254" t="str">
        <f t="shared" si="161"/>
        <v>71010101014231</v>
      </c>
      <c r="B956" s="285" t="s">
        <v>439</v>
      </c>
      <c r="C956" s="285" t="s">
        <v>106</v>
      </c>
      <c r="D956" s="285" t="s">
        <v>106</v>
      </c>
      <c r="E956" s="285" t="s">
        <v>106</v>
      </c>
      <c r="F956" s="285" t="s">
        <v>106</v>
      </c>
      <c r="G956" s="285">
        <v>4231</v>
      </c>
      <c r="L956" s="320" t="s">
        <v>120</v>
      </c>
      <c r="M956" s="310">
        <v>4231</v>
      </c>
      <c r="N956" s="239"/>
      <c r="O956" s="239"/>
    </row>
    <row r="957" spans="1:15" ht="30">
      <c r="A957" s="254" t="str">
        <f t="shared" si="161"/>
        <v>71010101014233</v>
      </c>
      <c r="B957" s="285" t="s">
        <v>439</v>
      </c>
      <c r="C957" s="285" t="s">
        <v>106</v>
      </c>
      <c r="D957" s="285" t="s">
        <v>106</v>
      </c>
      <c r="E957" s="285" t="s">
        <v>106</v>
      </c>
      <c r="F957" s="285" t="s">
        <v>106</v>
      </c>
      <c r="G957" s="285">
        <v>4233</v>
      </c>
      <c r="L957" s="320" t="s">
        <v>394</v>
      </c>
      <c r="M957" s="310">
        <v>4233</v>
      </c>
      <c r="N957" s="239"/>
      <c r="O957" s="239"/>
    </row>
    <row r="958" spans="1:15">
      <c r="A958" s="254" t="str">
        <f t="shared" si="161"/>
        <v>71010101014235</v>
      </c>
      <c r="B958" s="285" t="s">
        <v>439</v>
      </c>
      <c r="C958" s="285" t="s">
        <v>106</v>
      </c>
      <c r="D958" s="285" t="s">
        <v>106</v>
      </c>
      <c r="E958" s="285" t="s">
        <v>106</v>
      </c>
      <c r="F958" s="285" t="s">
        <v>106</v>
      </c>
      <c r="G958" s="285">
        <v>4235</v>
      </c>
      <c r="L958" s="320" t="s">
        <v>123</v>
      </c>
      <c r="M958" s="310">
        <v>4235</v>
      </c>
      <c r="N958" s="239"/>
      <c r="O958" s="239"/>
    </row>
    <row r="959" spans="1:15">
      <c r="A959" s="254" t="str">
        <f t="shared" si="161"/>
        <v>71010101014269</v>
      </c>
      <c r="B959" s="285" t="s">
        <v>439</v>
      </c>
      <c r="C959" s="285" t="s">
        <v>106</v>
      </c>
      <c r="D959" s="285" t="s">
        <v>106</v>
      </c>
      <c r="E959" s="285" t="s">
        <v>106</v>
      </c>
      <c r="F959" s="285" t="s">
        <v>106</v>
      </c>
      <c r="G959" s="285">
        <v>4269</v>
      </c>
      <c r="L959" s="320" t="s">
        <v>240</v>
      </c>
      <c r="M959" s="310">
        <v>4269</v>
      </c>
      <c r="N959" s="239"/>
      <c r="O959" s="239"/>
    </row>
    <row r="960" spans="1:15" ht="30">
      <c r="A960" s="254" t="str">
        <f t="shared" si="161"/>
        <v>71010101014511</v>
      </c>
      <c r="B960" s="285" t="s">
        <v>439</v>
      </c>
      <c r="C960" s="285" t="s">
        <v>106</v>
      </c>
      <c r="D960" s="285" t="s">
        <v>106</v>
      </c>
      <c r="E960" s="285" t="s">
        <v>106</v>
      </c>
      <c r="F960" s="285" t="s">
        <v>106</v>
      </c>
      <c r="G960" s="285">
        <v>4511</v>
      </c>
      <c r="L960" s="320" t="s">
        <v>217</v>
      </c>
      <c r="M960" s="310">
        <v>4511</v>
      </c>
      <c r="N960" s="239"/>
      <c r="O960" s="239"/>
    </row>
    <row r="961" spans="1:15">
      <c r="A961" s="254" t="str">
        <f t="shared" si="161"/>
        <v>71010101014729</v>
      </c>
      <c r="B961" s="285" t="s">
        <v>439</v>
      </c>
      <c r="C961" s="285" t="s">
        <v>106</v>
      </c>
      <c r="D961" s="285" t="s">
        <v>106</v>
      </c>
      <c r="E961" s="285" t="s">
        <v>106</v>
      </c>
      <c r="F961" s="285" t="s">
        <v>106</v>
      </c>
      <c r="G961" s="285">
        <v>4729</v>
      </c>
      <c r="L961" s="320" t="s">
        <v>348</v>
      </c>
      <c r="M961" s="310">
        <v>4729</v>
      </c>
      <c r="N961" s="239"/>
      <c r="O961" s="239"/>
    </row>
    <row r="962" spans="1:15">
      <c r="A962" s="254" t="str">
        <f t="shared" si="161"/>
        <v>71010101015129</v>
      </c>
      <c r="B962" s="285" t="s">
        <v>439</v>
      </c>
      <c r="C962" s="285" t="s">
        <v>106</v>
      </c>
      <c r="D962" s="285" t="s">
        <v>106</v>
      </c>
      <c r="E962" s="285" t="s">
        <v>106</v>
      </c>
      <c r="F962" s="285" t="s">
        <v>106</v>
      </c>
      <c r="G962" s="285">
        <v>5129</v>
      </c>
      <c r="L962" s="320" t="s">
        <v>424</v>
      </c>
      <c r="M962" s="310">
        <v>5129</v>
      </c>
      <c r="N962" s="239"/>
      <c r="O962" s="239"/>
    </row>
    <row r="963" spans="1:15">
      <c r="A963" s="254" t="str">
        <f t="shared" si="161"/>
        <v>71010101015134</v>
      </c>
      <c r="B963" s="285" t="s">
        <v>439</v>
      </c>
      <c r="C963" s="285" t="s">
        <v>106</v>
      </c>
      <c r="D963" s="285" t="s">
        <v>106</v>
      </c>
      <c r="E963" s="285" t="s">
        <v>106</v>
      </c>
      <c r="F963" s="285" t="s">
        <v>106</v>
      </c>
      <c r="G963" s="285">
        <v>5134</v>
      </c>
      <c r="L963" s="320" t="s">
        <v>139</v>
      </c>
      <c r="M963" s="310">
        <v>5134</v>
      </c>
      <c r="N963" s="239"/>
      <c r="O963" s="239"/>
    </row>
    <row r="964" spans="1:15" ht="30">
      <c r="A964" s="254" t="str">
        <f t="shared" si="161"/>
        <v>71010101024251</v>
      </c>
      <c r="B964" s="285" t="s">
        <v>439</v>
      </c>
      <c r="C964" s="285" t="s">
        <v>106</v>
      </c>
      <c r="D964" s="285" t="s">
        <v>106</v>
      </c>
      <c r="E964" s="285" t="s">
        <v>106</v>
      </c>
      <c r="F964" s="285" t="s">
        <v>140</v>
      </c>
      <c r="G964" s="285">
        <v>4251</v>
      </c>
      <c r="L964" s="320" t="s">
        <v>142</v>
      </c>
      <c r="M964" s="310">
        <v>4251</v>
      </c>
      <c r="N964" s="239"/>
      <c r="O964" s="239"/>
    </row>
    <row r="965" spans="1:15">
      <c r="A965" s="254" t="str">
        <f t="shared" si="161"/>
        <v>71010301014216</v>
      </c>
      <c r="B965" s="285" t="s">
        <v>439</v>
      </c>
      <c r="C965" s="285" t="s">
        <v>106</v>
      </c>
      <c r="D965" s="285" t="s">
        <v>442</v>
      </c>
      <c r="E965" s="285" t="s">
        <v>106</v>
      </c>
      <c r="F965" s="285" t="s">
        <v>106</v>
      </c>
      <c r="G965" s="285">
        <v>4216</v>
      </c>
      <c r="L965" s="320" t="s">
        <v>118</v>
      </c>
      <c r="M965" s="310">
        <v>4216</v>
      </c>
      <c r="N965" s="239"/>
      <c r="O965" s="239"/>
    </row>
    <row r="966" spans="1:15">
      <c r="A966" s="254" t="str">
        <f t="shared" si="161"/>
        <v>71010301014231</v>
      </c>
      <c r="B966" s="285" t="s">
        <v>439</v>
      </c>
      <c r="C966" s="285" t="s">
        <v>106</v>
      </c>
      <c r="D966" s="285" t="s">
        <v>442</v>
      </c>
      <c r="E966" s="285" t="s">
        <v>106</v>
      </c>
      <c r="F966" s="285" t="s">
        <v>106</v>
      </c>
      <c r="G966" s="285">
        <v>4231</v>
      </c>
      <c r="L966" s="320" t="s">
        <v>120</v>
      </c>
      <c r="M966" s="310">
        <v>4231</v>
      </c>
      <c r="N966" s="239"/>
      <c r="O966" s="239"/>
    </row>
    <row r="967" spans="1:15" ht="30">
      <c r="A967" s="254" t="str">
        <f t="shared" si="161"/>
        <v>71010301014252</v>
      </c>
      <c r="B967" s="285" t="s">
        <v>439</v>
      </c>
      <c r="C967" s="285" t="s">
        <v>106</v>
      </c>
      <c r="D967" s="285" t="s">
        <v>442</v>
      </c>
      <c r="E967" s="285" t="s">
        <v>106</v>
      </c>
      <c r="F967" s="285" t="s">
        <v>106</v>
      </c>
      <c r="G967" s="285">
        <v>4252</v>
      </c>
      <c r="L967" s="320" t="s">
        <v>127</v>
      </c>
      <c r="M967" s="310">
        <v>4252</v>
      </c>
      <c r="N967" s="239"/>
      <c r="O967" s="239"/>
    </row>
    <row r="968" spans="1:15">
      <c r="A968" s="254" t="str">
        <f t="shared" si="161"/>
        <v>71010301014267</v>
      </c>
      <c r="B968" s="285" t="s">
        <v>439</v>
      </c>
      <c r="C968" s="285" t="s">
        <v>106</v>
      </c>
      <c r="D968" s="285" t="s">
        <v>442</v>
      </c>
      <c r="E968" s="285" t="s">
        <v>106</v>
      </c>
      <c r="F968" s="285" t="s">
        <v>106</v>
      </c>
      <c r="G968" s="285">
        <v>4267</v>
      </c>
      <c r="L968" s="320" t="s">
        <v>130</v>
      </c>
      <c r="M968" s="310">
        <v>4267</v>
      </c>
      <c r="N968" s="239"/>
      <c r="O968" s="239"/>
    </row>
    <row r="969" spans="1:15">
      <c r="A969" s="254" t="str">
        <f t="shared" si="161"/>
        <v>71010301015122</v>
      </c>
      <c r="B969" s="285" t="s">
        <v>439</v>
      </c>
      <c r="C969" s="285" t="s">
        <v>106</v>
      </c>
      <c r="D969" s="285" t="s">
        <v>442</v>
      </c>
      <c r="E969" s="285" t="s">
        <v>106</v>
      </c>
      <c r="F969" s="285" t="s">
        <v>106</v>
      </c>
      <c r="G969" s="285">
        <v>5122</v>
      </c>
      <c r="L969" s="320" t="s">
        <v>332</v>
      </c>
      <c r="M969" s="310">
        <v>5122</v>
      </c>
      <c r="N969" s="239"/>
      <c r="O969" s="239"/>
    </row>
    <row r="970" spans="1:15">
      <c r="A970" s="254" t="str">
        <f t="shared" si="161"/>
        <v>71010501020000</v>
      </c>
      <c r="B970" s="285" t="s">
        <v>439</v>
      </c>
      <c r="C970" s="285" t="s">
        <v>106</v>
      </c>
      <c r="D970" s="285" t="s">
        <v>149</v>
      </c>
      <c r="E970" s="285" t="s">
        <v>106</v>
      </c>
      <c r="F970" s="285" t="s">
        <v>140</v>
      </c>
      <c r="G970" s="285" t="s">
        <v>440</v>
      </c>
      <c r="L970" s="320" t="s">
        <v>493</v>
      </c>
      <c r="N970" s="239"/>
      <c r="O970" s="239"/>
    </row>
    <row r="971" spans="1:15">
      <c r="A971" s="254" t="str">
        <f t="shared" si="161"/>
        <v>71010501025134</v>
      </c>
      <c r="B971" s="285" t="s">
        <v>439</v>
      </c>
      <c r="C971" s="285" t="s">
        <v>106</v>
      </c>
      <c r="D971" s="285" t="s">
        <v>149</v>
      </c>
      <c r="E971" s="285" t="s">
        <v>106</v>
      </c>
      <c r="F971" s="285" t="s">
        <v>140</v>
      </c>
      <c r="G971" s="285">
        <v>5134</v>
      </c>
      <c r="L971" s="320" t="s">
        <v>139</v>
      </c>
      <c r="M971" s="310">
        <v>5134</v>
      </c>
      <c r="N971" s="239"/>
      <c r="O971" s="239"/>
    </row>
    <row r="972" spans="1:15">
      <c r="A972" s="254" t="str">
        <f t="shared" si="161"/>
        <v>71010501030000</v>
      </c>
      <c r="B972" s="285" t="s">
        <v>439</v>
      </c>
      <c r="C972" s="285" t="s">
        <v>106</v>
      </c>
      <c r="D972" s="285" t="s">
        <v>149</v>
      </c>
      <c r="E972" s="285" t="s">
        <v>106</v>
      </c>
      <c r="F972" s="285" t="s">
        <v>442</v>
      </c>
      <c r="G972" s="285" t="s">
        <v>440</v>
      </c>
      <c r="L972" s="320" t="s">
        <v>494</v>
      </c>
      <c r="N972" s="239"/>
      <c r="O972" s="239"/>
    </row>
    <row r="973" spans="1:15">
      <c r="A973" s="254" t="str">
        <f t="shared" si="161"/>
        <v>71010501035134</v>
      </c>
      <c r="B973" s="285" t="s">
        <v>439</v>
      </c>
      <c r="C973" s="285" t="s">
        <v>106</v>
      </c>
      <c r="D973" s="285" t="s">
        <v>149</v>
      </c>
      <c r="E973" s="285" t="s">
        <v>106</v>
      </c>
      <c r="F973" s="285" t="s">
        <v>442</v>
      </c>
      <c r="G973" s="285">
        <v>5134</v>
      </c>
      <c r="L973" s="320" t="s">
        <v>139</v>
      </c>
      <c r="M973" s="310">
        <v>5134</v>
      </c>
      <c r="N973" s="239"/>
      <c r="O973" s="239"/>
    </row>
    <row r="974" spans="1:15">
      <c r="A974" s="254" t="str">
        <f t="shared" si="161"/>
        <v>71010501040000</v>
      </c>
      <c r="B974" s="285" t="s">
        <v>439</v>
      </c>
      <c r="C974" s="285" t="s">
        <v>106</v>
      </c>
      <c r="D974" s="285" t="s">
        <v>149</v>
      </c>
      <c r="E974" s="285" t="s">
        <v>106</v>
      </c>
      <c r="F974" s="285" t="s">
        <v>155</v>
      </c>
      <c r="G974" s="285" t="s">
        <v>440</v>
      </c>
      <c r="L974" s="320" t="s">
        <v>495</v>
      </c>
      <c r="N974" s="239"/>
      <c r="O974" s="239"/>
    </row>
    <row r="975" spans="1:15">
      <c r="A975" s="254" t="str">
        <f t="shared" si="161"/>
        <v>71010501045134</v>
      </c>
      <c r="B975" s="285" t="s">
        <v>439</v>
      </c>
      <c r="C975" s="285" t="s">
        <v>106</v>
      </c>
      <c r="D975" s="285" t="s">
        <v>149</v>
      </c>
      <c r="E975" s="285" t="s">
        <v>106</v>
      </c>
      <c r="F975" s="285" t="s">
        <v>155</v>
      </c>
      <c r="G975" s="285">
        <v>5134</v>
      </c>
      <c r="L975" s="320" t="s">
        <v>139</v>
      </c>
      <c r="M975" s="310">
        <v>5134</v>
      </c>
      <c r="N975" s="239"/>
      <c r="O975" s="239"/>
    </row>
    <row r="976" spans="1:15">
      <c r="A976" s="254" t="str">
        <f t="shared" si="161"/>
        <v>71010601014729</v>
      </c>
      <c r="B976" s="285" t="s">
        <v>439</v>
      </c>
      <c r="C976" s="285" t="s">
        <v>106</v>
      </c>
      <c r="D976" s="285" t="s">
        <v>157</v>
      </c>
      <c r="E976" s="285" t="s">
        <v>106</v>
      </c>
      <c r="F976" s="285" t="s">
        <v>106</v>
      </c>
      <c r="G976" s="285">
        <v>4729</v>
      </c>
      <c r="L976" s="320" t="s">
        <v>348</v>
      </c>
      <c r="M976" s="310">
        <v>4729</v>
      </c>
      <c r="N976" s="239"/>
      <c r="O976" s="239"/>
    </row>
    <row r="977" spans="1:15">
      <c r="A977" s="254" t="str">
        <f t="shared" si="161"/>
        <v>71020200000000</v>
      </c>
      <c r="B977" s="285" t="s">
        <v>439</v>
      </c>
      <c r="C977" s="285" t="s">
        <v>140</v>
      </c>
      <c r="D977" s="285" t="s">
        <v>140</v>
      </c>
      <c r="E977" s="285" t="s">
        <v>441</v>
      </c>
      <c r="F977" s="285" t="s">
        <v>441</v>
      </c>
      <c r="G977" s="285" t="s">
        <v>440</v>
      </c>
      <c r="L977" s="320" t="s">
        <v>496</v>
      </c>
      <c r="N977" s="239"/>
      <c r="O977" s="239"/>
    </row>
    <row r="978" spans="1:15">
      <c r="A978" s="254" t="str">
        <f t="shared" si="161"/>
        <v>71020200000001</v>
      </c>
      <c r="B978" s="285" t="s">
        <v>439</v>
      </c>
      <c r="C978" s="285" t="s">
        <v>140</v>
      </c>
      <c r="D978" s="285" t="s">
        <v>140</v>
      </c>
      <c r="E978" s="285" t="s">
        <v>441</v>
      </c>
      <c r="F978" s="285" t="s">
        <v>441</v>
      </c>
      <c r="G978" s="285" t="s">
        <v>96</v>
      </c>
      <c r="L978" s="320" t="e">
        <v>#N/A</v>
      </c>
      <c r="N978" s="239"/>
      <c r="O978" s="239"/>
    </row>
    <row r="979" spans="1:15">
      <c r="A979" s="254" t="str">
        <f t="shared" si="161"/>
        <v>71020201000000</v>
      </c>
      <c r="B979" s="285" t="s">
        <v>439</v>
      </c>
      <c r="C979" s="285" t="s">
        <v>140</v>
      </c>
      <c r="D979" s="285" t="s">
        <v>140</v>
      </c>
      <c r="E979" s="285" t="s">
        <v>106</v>
      </c>
      <c r="F979" s="285" t="s">
        <v>441</v>
      </c>
      <c r="G979" s="285" t="s">
        <v>440</v>
      </c>
      <c r="L979" s="320" t="s">
        <v>497</v>
      </c>
      <c r="N979" s="239"/>
      <c r="O979" s="239"/>
    </row>
    <row r="980" spans="1:15">
      <c r="A980" s="254" t="str">
        <f t="shared" si="161"/>
        <v>71020201000001</v>
      </c>
      <c r="B980" s="285" t="s">
        <v>439</v>
      </c>
      <c r="C980" s="285" t="s">
        <v>140</v>
      </c>
      <c r="D980" s="285" t="s">
        <v>140</v>
      </c>
      <c r="E980" s="285" t="s">
        <v>106</v>
      </c>
      <c r="F980" s="285" t="s">
        <v>441</v>
      </c>
      <c r="G980" s="285" t="s">
        <v>96</v>
      </c>
      <c r="L980" s="320" t="e">
        <v>#N/A</v>
      </c>
      <c r="N980" s="239"/>
      <c r="O980" s="239"/>
    </row>
    <row r="981" spans="1:15">
      <c r="A981" s="254" t="str">
        <f t="shared" si="161"/>
        <v>71020201010000</v>
      </c>
      <c r="B981" s="285" t="s">
        <v>439</v>
      </c>
      <c r="C981" s="285" t="s">
        <v>140</v>
      </c>
      <c r="D981" s="285" t="s">
        <v>140</v>
      </c>
      <c r="E981" s="285" t="s">
        <v>106</v>
      </c>
      <c r="F981" s="285" t="s">
        <v>106</v>
      </c>
      <c r="G981" s="285" t="s">
        <v>440</v>
      </c>
      <c r="L981" s="320" t="s">
        <v>498</v>
      </c>
      <c r="N981" s="239"/>
      <c r="O981" s="239"/>
    </row>
    <row r="982" spans="1:15">
      <c r="A982" s="254" t="str">
        <f t="shared" si="161"/>
        <v>71020201014239</v>
      </c>
      <c r="B982" s="285" t="s">
        <v>439</v>
      </c>
      <c r="C982" s="285" t="s">
        <v>140</v>
      </c>
      <c r="D982" s="285" t="s">
        <v>140</v>
      </c>
      <c r="E982" s="285" t="s">
        <v>106</v>
      </c>
      <c r="F982" s="285" t="s">
        <v>106</v>
      </c>
      <c r="G982" s="285">
        <v>4239</v>
      </c>
      <c r="L982" s="320" t="s">
        <v>125</v>
      </c>
      <c r="M982" s="310">
        <v>4239</v>
      </c>
      <c r="N982" s="239"/>
      <c r="O982" s="239"/>
    </row>
    <row r="983" spans="1:15">
      <c r="A983" s="254" t="str">
        <f t="shared" si="161"/>
        <v>71020201014261</v>
      </c>
      <c r="B983" s="285" t="s">
        <v>439</v>
      </c>
      <c r="C983" s="285" t="s">
        <v>140</v>
      </c>
      <c r="D983" s="285" t="s">
        <v>140</v>
      </c>
      <c r="E983" s="285" t="s">
        <v>106</v>
      </c>
      <c r="F983" s="285" t="s">
        <v>106</v>
      </c>
      <c r="G983" s="285">
        <v>4261</v>
      </c>
      <c r="L983" s="320" t="s">
        <v>128</v>
      </c>
      <c r="M983" s="310">
        <v>4261</v>
      </c>
      <c r="N983" s="239"/>
      <c r="O983" s="239"/>
    </row>
    <row r="984" spans="1:15">
      <c r="A984" s="254" t="str">
        <f t="shared" si="161"/>
        <v>71020201014639</v>
      </c>
      <c r="B984" s="285" t="s">
        <v>439</v>
      </c>
      <c r="C984" s="285" t="s">
        <v>140</v>
      </c>
      <c r="D984" s="285" t="s">
        <v>140</v>
      </c>
      <c r="E984" s="285" t="s">
        <v>106</v>
      </c>
      <c r="F984" s="285" t="s">
        <v>106</v>
      </c>
      <c r="G984" s="285">
        <v>4639</v>
      </c>
      <c r="L984" s="320" t="s">
        <v>167</v>
      </c>
      <c r="M984" s="310">
        <v>4639</v>
      </c>
      <c r="N984" s="239"/>
      <c r="O984" s="239"/>
    </row>
    <row r="985" spans="1:15">
      <c r="A985" s="254" t="str">
        <f t="shared" si="161"/>
        <v>71020501014216</v>
      </c>
      <c r="B985" s="285" t="s">
        <v>439</v>
      </c>
      <c r="C985" s="285" t="s">
        <v>140</v>
      </c>
      <c r="D985" s="285" t="s">
        <v>149</v>
      </c>
      <c r="E985" s="285" t="s">
        <v>106</v>
      </c>
      <c r="F985" s="285" t="s">
        <v>106</v>
      </c>
      <c r="G985" s="285">
        <v>4216</v>
      </c>
      <c r="L985" s="320" t="s">
        <v>118</v>
      </c>
      <c r="M985" s="310">
        <v>4216</v>
      </c>
      <c r="N985" s="239"/>
      <c r="O985" s="239"/>
    </row>
    <row r="986" spans="1:15">
      <c r="A986" s="254" t="str">
        <f t="shared" si="161"/>
        <v>71020501014239</v>
      </c>
      <c r="B986" s="285" t="s">
        <v>439</v>
      </c>
      <c r="C986" s="285" t="s">
        <v>140</v>
      </c>
      <c r="D986" s="285" t="s">
        <v>149</v>
      </c>
      <c r="E986" s="285" t="s">
        <v>106</v>
      </c>
      <c r="F986" s="285" t="s">
        <v>106</v>
      </c>
      <c r="G986" s="285">
        <v>4239</v>
      </c>
      <c r="L986" s="320" t="s">
        <v>125</v>
      </c>
      <c r="M986" s="310">
        <v>4239</v>
      </c>
      <c r="N986" s="239"/>
      <c r="O986" s="239"/>
    </row>
    <row r="987" spans="1:15">
      <c r="A987" s="254" t="str">
        <f t="shared" si="161"/>
        <v>71020501014264</v>
      </c>
      <c r="B987" s="285" t="s">
        <v>439</v>
      </c>
      <c r="C987" s="285" t="s">
        <v>140</v>
      </c>
      <c r="D987" s="285" t="s">
        <v>149</v>
      </c>
      <c r="E987" s="285" t="s">
        <v>106</v>
      </c>
      <c r="F987" s="285" t="s">
        <v>106</v>
      </c>
      <c r="G987" s="285">
        <v>4264</v>
      </c>
      <c r="L987" s="320" t="s">
        <v>129</v>
      </c>
      <c r="M987" s="310">
        <v>4264</v>
      </c>
      <c r="N987" s="239"/>
      <c r="O987" s="239"/>
    </row>
    <row r="988" spans="1:15">
      <c r="A988" s="254" t="str">
        <f t="shared" si="161"/>
        <v>71040200000000</v>
      </c>
      <c r="B988" s="285" t="s">
        <v>439</v>
      </c>
      <c r="C988" s="285" t="s">
        <v>155</v>
      </c>
      <c r="D988" s="285" t="s">
        <v>140</v>
      </c>
      <c r="E988" s="285" t="s">
        <v>441</v>
      </c>
      <c r="F988" s="285" t="s">
        <v>441</v>
      </c>
      <c r="G988" s="285" t="s">
        <v>440</v>
      </c>
      <c r="L988" s="320" t="s">
        <v>499</v>
      </c>
      <c r="N988" s="239"/>
      <c r="O988" s="239"/>
    </row>
    <row r="989" spans="1:15">
      <c r="A989" s="254" t="str">
        <f t="shared" si="161"/>
        <v>71040200000001</v>
      </c>
      <c r="B989" s="285" t="s">
        <v>439</v>
      </c>
      <c r="C989" s="285" t="s">
        <v>155</v>
      </c>
      <c r="D989" s="285" t="s">
        <v>140</v>
      </c>
      <c r="E989" s="285" t="s">
        <v>441</v>
      </c>
      <c r="F989" s="285" t="s">
        <v>441</v>
      </c>
      <c r="G989" s="285" t="s">
        <v>96</v>
      </c>
      <c r="L989" s="320" t="e">
        <v>#N/A</v>
      </c>
      <c r="N989" s="239"/>
      <c r="O989" s="239"/>
    </row>
    <row r="990" spans="1:15">
      <c r="A990" s="254" t="str">
        <f t="shared" si="161"/>
        <v>71040204000000</v>
      </c>
      <c r="B990" s="285" t="s">
        <v>439</v>
      </c>
      <c r="C990" s="285" t="s">
        <v>155</v>
      </c>
      <c r="D990" s="285" t="s">
        <v>140</v>
      </c>
      <c r="E990" s="285" t="s">
        <v>155</v>
      </c>
      <c r="F990" s="285" t="s">
        <v>441</v>
      </c>
      <c r="G990" s="285" t="s">
        <v>440</v>
      </c>
      <c r="L990" s="320" t="s">
        <v>500</v>
      </c>
      <c r="N990" s="239"/>
      <c r="O990" s="239"/>
    </row>
    <row r="991" spans="1:15">
      <c r="A991" s="254" t="str">
        <f t="shared" si="161"/>
        <v>71040204000001</v>
      </c>
      <c r="B991" s="285" t="s">
        <v>439</v>
      </c>
      <c r="C991" s="285" t="s">
        <v>155</v>
      </c>
      <c r="D991" s="285" t="s">
        <v>140</v>
      </c>
      <c r="E991" s="285" t="s">
        <v>155</v>
      </c>
      <c r="F991" s="285" t="s">
        <v>441</v>
      </c>
      <c r="G991" s="285" t="s">
        <v>96</v>
      </c>
      <c r="L991" s="320" t="e">
        <v>#N/A</v>
      </c>
      <c r="N991" s="239"/>
      <c r="O991" s="239"/>
    </row>
    <row r="992" spans="1:15">
      <c r="A992" s="254" t="str">
        <f t="shared" si="161"/>
        <v>71040204010000</v>
      </c>
      <c r="B992" s="285" t="s">
        <v>439</v>
      </c>
      <c r="C992" s="285" t="s">
        <v>155</v>
      </c>
      <c r="D992" s="285" t="s">
        <v>140</v>
      </c>
      <c r="E992" s="285" t="s">
        <v>155</v>
      </c>
      <c r="F992" s="285" t="s">
        <v>106</v>
      </c>
      <c r="G992" s="285" t="s">
        <v>440</v>
      </c>
      <c r="L992" s="320" t="s">
        <v>501</v>
      </c>
      <c r="N992" s="239"/>
      <c r="O992" s="239"/>
    </row>
    <row r="993" spans="1:15">
      <c r="A993" s="254" t="str">
        <f t="shared" si="161"/>
        <v>71040204015112</v>
      </c>
      <c r="B993" s="285" t="s">
        <v>439</v>
      </c>
      <c r="C993" s="285" t="s">
        <v>155</v>
      </c>
      <c r="D993" s="285" t="s">
        <v>140</v>
      </c>
      <c r="E993" s="285" t="s">
        <v>155</v>
      </c>
      <c r="F993" s="285" t="s">
        <v>106</v>
      </c>
      <c r="G993" s="285">
        <v>5112</v>
      </c>
      <c r="L993" s="320" t="s">
        <v>173</v>
      </c>
      <c r="M993" s="310">
        <v>5112</v>
      </c>
      <c r="N993" s="239"/>
      <c r="O993" s="239"/>
    </row>
    <row r="994" spans="1:15" ht="30">
      <c r="A994" s="254" t="str">
        <f t="shared" si="161"/>
        <v>71040204015113</v>
      </c>
      <c r="B994" s="285" t="s">
        <v>439</v>
      </c>
      <c r="C994" s="285" t="s">
        <v>155</v>
      </c>
      <c r="D994" s="285" t="s">
        <v>140</v>
      </c>
      <c r="E994" s="285" t="s">
        <v>155</v>
      </c>
      <c r="F994" s="285" t="s">
        <v>106</v>
      </c>
      <c r="G994" s="285">
        <v>5113</v>
      </c>
      <c r="L994" s="320" t="s">
        <v>174</v>
      </c>
      <c r="M994" s="310">
        <v>5113</v>
      </c>
      <c r="N994" s="239"/>
      <c r="O994" s="239"/>
    </row>
    <row r="995" spans="1:15">
      <c r="A995" s="254" t="str">
        <f t="shared" si="161"/>
        <v>71040501020000</v>
      </c>
      <c r="B995" s="285" t="s">
        <v>439</v>
      </c>
      <c r="C995" s="285" t="s">
        <v>155</v>
      </c>
      <c r="D995" s="285" t="s">
        <v>149</v>
      </c>
      <c r="E995" s="285" t="s">
        <v>106</v>
      </c>
      <c r="F995" s="285" t="s">
        <v>140</v>
      </c>
      <c r="G995" s="285" t="s">
        <v>440</v>
      </c>
      <c r="L995" s="320" t="s">
        <v>502</v>
      </c>
      <c r="N995" s="239"/>
      <c r="O995" s="239"/>
    </row>
    <row r="996" spans="1:15" ht="30">
      <c r="A996" s="254" t="str">
        <f t="shared" si="161"/>
        <v>71040501025113</v>
      </c>
      <c r="B996" s="285" t="s">
        <v>439</v>
      </c>
      <c r="C996" s="285" t="s">
        <v>155</v>
      </c>
      <c r="D996" s="285" t="s">
        <v>149</v>
      </c>
      <c r="E996" s="285" t="s">
        <v>106</v>
      </c>
      <c r="F996" s="285" t="s">
        <v>140</v>
      </c>
      <c r="G996" s="285">
        <v>5113</v>
      </c>
      <c r="L996" s="320" t="s">
        <v>174</v>
      </c>
      <c r="M996" s="310">
        <v>5113</v>
      </c>
      <c r="N996" s="239"/>
      <c r="O996" s="239"/>
    </row>
    <row r="997" spans="1:15" ht="30">
      <c r="A997" s="254" t="str">
        <f t="shared" si="161"/>
        <v>71040501035113</v>
      </c>
      <c r="B997" s="285" t="s">
        <v>439</v>
      </c>
      <c r="C997" s="285" t="s">
        <v>155</v>
      </c>
      <c r="D997" s="285" t="s">
        <v>149</v>
      </c>
      <c r="E997" s="285" t="s">
        <v>106</v>
      </c>
      <c r="F997" s="285" t="s">
        <v>442</v>
      </c>
      <c r="G997" s="285">
        <v>5113</v>
      </c>
      <c r="L997" s="320" t="s">
        <v>174</v>
      </c>
      <c r="M997" s="310">
        <v>5113</v>
      </c>
      <c r="N997" s="239"/>
      <c r="O997" s="239"/>
    </row>
    <row r="998" spans="1:15">
      <c r="A998" s="254" t="str">
        <f t="shared" si="161"/>
        <v>71040501040000</v>
      </c>
      <c r="B998" s="285" t="s">
        <v>439</v>
      </c>
      <c r="C998" s="285" t="s">
        <v>155</v>
      </c>
      <c r="D998" s="285" t="s">
        <v>149</v>
      </c>
      <c r="E998" s="285" t="s">
        <v>106</v>
      </c>
      <c r="F998" s="285" t="s">
        <v>155</v>
      </c>
      <c r="G998" s="285" t="s">
        <v>440</v>
      </c>
      <c r="L998" s="320" t="s">
        <v>503</v>
      </c>
      <c r="N998" s="239"/>
      <c r="O998" s="239"/>
    </row>
    <row r="999" spans="1:15" ht="30">
      <c r="A999" s="254" t="str">
        <f t="shared" si="161"/>
        <v>71040501044251</v>
      </c>
      <c r="B999" s="285" t="s">
        <v>439</v>
      </c>
      <c r="C999" s="285" t="s">
        <v>155</v>
      </c>
      <c r="D999" s="285" t="s">
        <v>149</v>
      </c>
      <c r="E999" s="285" t="s">
        <v>106</v>
      </c>
      <c r="F999" s="285" t="s">
        <v>155</v>
      </c>
      <c r="G999" s="285">
        <v>4251</v>
      </c>
      <c r="L999" s="320" t="s">
        <v>142</v>
      </c>
      <c r="M999" s="310">
        <v>4251</v>
      </c>
      <c r="N999" s="239"/>
      <c r="O999" s="239"/>
    </row>
    <row r="1000" spans="1:15">
      <c r="A1000" s="254" t="str">
        <f t="shared" si="161"/>
        <v>71040501045112</v>
      </c>
      <c r="B1000" s="285" t="s">
        <v>439</v>
      </c>
      <c r="C1000" s="285" t="s">
        <v>155</v>
      </c>
      <c r="D1000" s="285" t="s">
        <v>149</v>
      </c>
      <c r="E1000" s="285" t="s">
        <v>106</v>
      </c>
      <c r="F1000" s="285" t="s">
        <v>155</v>
      </c>
      <c r="G1000" s="285">
        <v>5112</v>
      </c>
      <c r="L1000" s="320" t="s">
        <v>173</v>
      </c>
      <c r="M1000" s="310">
        <v>5112</v>
      </c>
      <c r="N1000" s="239"/>
      <c r="O1000" s="239"/>
    </row>
    <row r="1001" spans="1:15" ht="30">
      <c r="A1001" s="254" t="str">
        <f t="shared" si="161"/>
        <v>71040501045113</v>
      </c>
      <c r="B1001" s="285" t="s">
        <v>439</v>
      </c>
      <c r="C1001" s="285" t="s">
        <v>155</v>
      </c>
      <c r="D1001" s="285" t="s">
        <v>149</v>
      </c>
      <c r="E1001" s="285" t="s">
        <v>106</v>
      </c>
      <c r="F1001" s="285" t="s">
        <v>155</v>
      </c>
      <c r="G1001" s="285">
        <v>5113</v>
      </c>
      <c r="L1001" s="320" t="s">
        <v>174</v>
      </c>
      <c r="M1001" s="310">
        <v>5113</v>
      </c>
      <c r="N1001" s="239"/>
      <c r="O1001" s="239"/>
    </row>
    <row r="1002" spans="1:15">
      <c r="A1002" s="254" t="str">
        <f t="shared" si="161"/>
        <v>71040501050000</v>
      </c>
      <c r="B1002" s="285" t="s">
        <v>439</v>
      </c>
      <c r="C1002" s="285" t="s">
        <v>155</v>
      </c>
      <c r="D1002" s="285" t="s">
        <v>149</v>
      </c>
      <c r="E1002" s="285" t="s">
        <v>106</v>
      </c>
      <c r="F1002" s="285" t="s">
        <v>149</v>
      </c>
      <c r="G1002" s="285" t="s">
        <v>440</v>
      </c>
      <c r="L1002" s="320" t="s">
        <v>504</v>
      </c>
      <c r="N1002" s="239"/>
      <c r="O1002" s="239"/>
    </row>
    <row r="1003" spans="1:15" ht="30">
      <c r="A1003" s="254" t="str">
        <f t="shared" si="161"/>
        <v>71040501054251</v>
      </c>
      <c r="B1003" s="285" t="s">
        <v>439</v>
      </c>
      <c r="C1003" s="285" t="s">
        <v>155</v>
      </c>
      <c r="D1003" s="285" t="s">
        <v>149</v>
      </c>
      <c r="E1003" s="285" t="s">
        <v>106</v>
      </c>
      <c r="F1003" s="285" t="s">
        <v>149</v>
      </c>
      <c r="G1003" s="285">
        <v>4251</v>
      </c>
      <c r="L1003" s="320" t="s">
        <v>142</v>
      </c>
      <c r="M1003" s="310">
        <v>4251</v>
      </c>
      <c r="N1003" s="239"/>
      <c r="O1003" s="239"/>
    </row>
    <row r="1004" spans="1:15">
      <c r="A1004" s="254" t="str">
        <f t="shared" si="161"/>
        <v>71040501055112</v>
      </c>
      <c r="B1004" s="285" t="s">
        <v>439</v>
      </c>
      <c r="C1004" s="285" t="s">
        <v>155</v>
      </c>
      <c r="D1004" s="285" t="s">
        <v>149</v>
      </c>
      <c r="E1004" s="285" t="s">
        <v>106</v>
      </c>
      <c r="F1004" s="285" t="s">
        <v>149</v>
      </c>
      <c r="G1004" s="285">
        <v>5112</v>
      </c>
      <c r="L1004" s="320" t="s">
        <v>173</v>
      </c>
      <c r="M1004" s="310">
        <v>5112</v>
      </c>
      <c r="N1004" s="239"/>
      <c r="O1004" s="239"/>
    </row>
    <row r="1005" spans="1:15" ht="30">
      <c r="A1005" s="254" t="str">
        <f t="shared" si="161"/>
        <v>71040501055113</v>
      </c>
      <c r="B1005" s="285" t="s">
        <v>439</v>
      </c>
      <c r="C1005" s="285" t="s">
        <v>155</v>
      </c>
      <c r="D1005" s="285" t="s">
        <v>149</v>
      </c>
      <c r="E1005" s="285" t="s">
        <v>106</v>
      </c>
      <c r="F1005" s="285" t="s">
        <v>149</v>
      </c>
      <c r="G1005" s="285">
        <v>5113</v>
      </c>
      <c r="L1005" s="320" t="s">
        <v>174</v>
      </c>
      <c r="M1005" s="310">
        <v>5113</v>
      </c>
      <c r="N1005" s="239"/>
      <c r="O1005" s="239"/>
    </row>
    <row r="1006" spans="1:15">
      <c r="A1006" s="254" t="str">
        <f t="shared" si="161"/>
        <v>71040501060000</v>
      </c>
      <c r="B1006" s="285" t="s">
        <v>439</v>
      </c>
      <c r="C1006" s="285" t="s">
        <v>155</v>
      </c>
      <c r="D1006" s="285" t="s">
        <v>149</v>
      </c>
      <c r="E1006" s="285" t="s">
        <v>106</v>
      </c>
      <c r="F1006" s="285" t="s">
        <v>157</v>
      </c>
      <c r="G1006" s="285" t="s">
        <v>440</v>
      </c>
      <c r="L1006" s="320" t="s">
        <v>505</v>
      </c>
      <c r="N1006" s="239"/>
      <c r="O1006" s="239"/>
    </row>
    <row r="1007" spans="1:15">
      <c r="A1007" s="254" t="str">
        <f t="shared" si="161"/>
        <v>71040501064861</v>
      </c>
      <c r="B1007" s="285" t="s">
        <v>439</v>
      </c>
      <c r="C1007" s="285" t="s">
        <v>155</v>
      </c>
      <c r="D1007" s="285" t="s">
        <v>149</v>
      </c>
      <c r="E1007" s="285" t="s">
        <v>106</v>
      </c>
      <c r="F1007" s="285" t="s">
        <v>157</v>
      </c>
      <c r="G1007" s="285">
        <v>4861</v>
      </c>
      <c r="L1007" s="320" t="s">
        <v>134</v>
      </c>
      <c r="M1007" s="310">
        <v>4861</v>
      </c>
      <c r="N1007" s="239"/>
      <c r="O1007" s="239"/>
    </row>
    <row r="1008" spans="1:15" ht="30">
      <c r="A1008" s="254" t="str">
        <f t="shared" si="161"/>
        <v>71040501065113</v>
      </c>
      <c r="B1008" s="285" t="s">
        <v>439</v>
      </c>
      <c r="C1008" s="285" t="s">
        <v>155</v>
      </c>
      <c r="D1008" s="285" t="s">
        <v>149</v>
      </c>
      <c r="E1008" s="285" t="s">
        <v>106</v>
      </c>
      <c r="F1008" s="285" t="s">
        <v>157</v>
      </c>
      <c r="G1008" s="285">
        <v>5113</v>
      </c>
      <c r="L1008" s="320" t="s">
        <v>174</v>
      </c>
      <c r="M1008" s="310">
        <v>5113</v>
      </c>
      <c r="N1008" s="239"/>
      <c r="O1008" s="239"/>
    </row>
    <row r="1009" spans="1:15">
      <c r="A1009" s="254" t="str">
        <f t="shared" si="161"/>
        <v>71040501070000</v>
      </c>
      <c r="B1009" s="285" t="s">
        <v>439</v>
      </c>
      <c r="C1009" s="285" t="s">
        <v>155</v>
      </c>
      <c r="D1009" s="285" t="s">
        <v>149</v>
      </c>
      <c r="E1009" s="285" t="s">
        <v>106</v>
      </c>
      <c r="F1009" s="285" t="s">
        <v>183</v>
      </c>
      <c r="G1009" s="285" t="s">
        <v>440</v>
      </c>
      <c r="L1009" s="320" t="s">
        <v>506</v>
      </c>
      <c r="N1009" s="239"/>
      <c r="O1009" s="239"/>
    </row>
    <row r="1010" spans="1:15">
      <c r="A1010" s="254" t="str">
        <f t="shared" si="161"/>
        <v>71040501074213</v>
      </c>
      <c r="B1010" s="285" t="s">
        <v>439</v>
      </c>
      <c r="C1010" s="285" t="s">
        <v>155</v>
      </c>
      <c r="D1010" s="285" t="s">
        <v>149</v>
      </c>
      <c r="E1010" s="285" t="s">
        <v>106</v>
      </c>
      <c r="F1010" s="285" t="s">
        <v>183</v>
      </c>
      <c r="G1010" s="285">
        <v>4213</v>
      </c>
      <c r="L1010" s="320" t="s">
        <v>115</v>
      </c>
      <c r="M1010" s="310">
        <v>4213</v>
      </c>
      <c r="N1010" s="239"/>
      <c r="O1010" s="239"/>
    </row>
    <row r="1011" spans="1:15">
      <c r="A1011" s="254" t="str">
        <f t="shared" si="161"/>
        <v>71040501080000</v>
      </c>
      <c r="B1011" s="285" t="s">
        <v>439</v>
      </c>
      <c r="C1011" s="285" t="s">
        <v>155</v>
      </c>
      <c r="D1011" s="285" t="s">
        <v>149</v>
      </c>
      <c r="E1011" s="285" t="s">
        <v>106</v>
      </c>
      <c r="F1011" s="285" t="s">
        <v>185</v>
      </c>
      <c r="G1011" s="285" t="s">
        <v>440</v>
      </c>
      <c r="L1011" s="320" t="s">
        <v>507</v>
      </c>
      <c r="N1011" s="239"/>
      <c r="O1011" s="239"/>
    </row>
    <row r="1012" spans="1:15" ht="30">
      <c r="A1012" s="254" t="str">
        <f t="shared" si="161"/>
        <v>71040501085113</v>
      </c>
      <c r="B1012" s="285" t="s">
        <v>439</v>
      </c>
      <c r="C1012" s="285" t="s">
        <v>155</v>
      </c>
      <c r="D1012" s="285" t="s">
        <v>149</v>
      </c>
      <c r="E1012" s="285" t="s">
        <v>106</v>
      </c>
      <c r="F1012" s="285" t="s">
        <v>185</v>
      </c>
      <c r="G1012" s="285">
        <v>5113</v>
      </c>
      <c r="L1012" s="320" t="s">
        <v>174</v>
      </c>
      <c r="M1012" s="310">
        <v>5113</v>
      </c>
      <c r="N1012" s="239"/>
      <c r="O1012" s="239"/>
    </row>
    <row r="1013" spans="1:15">
      <c r="A1013" s="254" t="str">
        <f t="shared" si="161"/>
        <v>71040501090000</v>
      </c>
      <c r="B1013" s="285" t="s">
        <v>439</v>
      </c>
      <c r="C1013" s="285" t="s">
        <v>155</v>
      </c>
      <c r="D1013" s="285" t="s">
        <v>149</v>
      </c>
      <c r="E1013" s="285" t="s">
        <v>106</v>
      </c>
      <c r="F1013" s="285" t="s">
        <v>187</v>
      </c>
      <c r="G1013" s="285" t="s">
        <v>440</v>
      </c>
      <c r="L1013" s="320" t="s">
        <v>508</v>
      </c>
      <c r="N1013" s="239"/>
      <c r="O1013" s="239"/>
    </row>
    <row r="1014" spans="1:15" ht="30">
      <c r="A1014" s="254" t="str">
        <f t="shared" si="161"/>
        <v>71040501094251</v>
      </c>
      <c r="B1014" s="285" t="s">
        <v>439</v>
      </c>
      <c r="C1014" s="285" t="s">
        <v>155</v>
      </c>
      <c r="D1014" s="285" t="s">
        <v>149</v>
      </c>
      <c r="E1014" s="285" t="s">
        <v>106</v>
      </c>
      <c r="F1014" s="285" t="s">
        <v>187</v>
      </c>
      <c r="G1014" s="285">
        <v>4251</v>
      </c>
      <c r="L1014" s="320" t="s">
        <v>142</v>
      </c>
      <c r="M1014" s="310">
        <v>4251</v>
      </c>
      <c r="N1014" s="239"/>
      <c r="O1014" s="239"/>
    </row>
    <row r="1015" spans="1:15">
      <c r="A1015" s="254" t="str">
        <f t="shared" si="161"/>
        <v>71040501094639</v>
      </c>
      <c r="B1015" s="285" t="s">
        <v>439</v>
      </c>
      <c r="C1015" s="285" t="s">
        <v>155</v>
      </c>
      <c r="D1015" s="285" t="s">
        <v>149</v>
      </c>
      <c r="E1015" s="285" t="s">
        <v>106</v>
      </c>
      <c r="F1015" s="285" t="s">
        <v>187</v>
      </c>
      <c r="G1015" s="285">
        <v>4639</v>
      </c>
      <c r="L1015" s="320" t="s">
        <v>167</v>
      </c>
      <c r="M1015" s="310">
        <v>4639</v>
      </c>
      <c r="N1015" s="239"/>
      <c r="O1015" s="239"/>
    </row>
    <row r="1016" spans="1:15">
      <c r="A1016" s="254" t="str">
        <f t="shared" si="161"/>
        <v>71040501100000</v>
      </c>
      <c r="B1016" s="285" t="s">
        <v>439</v>
      </c>
      <c r="C1016" s="285" t="s">
        <v>155</v>
      </c>
      <c r="D1016" s="285" t="s">
        <v>149</v>
      </c>
      <c r="E1016" s="285" t="s">
        <v>106</v>
      </c>
      <c r="F1016" s="285" t="s">
        <v>189</v>
      </c>
      <c r="G1016" s="285" t="s">
        <v>440</v>
      </c>
      <c r="L1016" s="320" t="s">
        <v>509</v>
      </c>
      <c r="N1016" s="239"/>
      <c r="O1016" s="239"/>
    </row>
    <row r="1017" spans="1:15">
      <c r="A1017" s="254" t="str">
        <f t="shared" si="161"/>
        <v>71040501104861</v>
      </c>
      <c r="B1017" s="285" t="s">
        <v>439</v>
      </c>
      <c r="C1017" s="285" t="s">
        <v>155</v>
      </c>
      <c r="D1017" s="285" t="s">
        <v>149</v>
      </c>
      <c r="E1017" s="285" t="s">
        <v>106</v>
      </c>
      <c r="F1017" s="285" t="s">
        <v>189</v>
      </c>
      <c r="G1017" s="285">
        <v>4861</v>
      </c>
      <c r="L1017" s="320" t="s">
        <v>134</v>
      </c>
      <c r="M1017" s="310">
        <v>4861</v>
      </c>
      <c r="N1017" s="239"/>
      <c r="O1017" s="239"/>
    </row>
    <row r="1018" spans="1:15">
      <c r="A1018" s="254" t="str">
        <f t="shared" ref="A1018:A1081" si="162">CONCATENATE(B1018,C1018,D1018,E1018,F1018,G1018)</f>
        <v>71040501110000</v>
      </c>
      <c r="B1018" s="285" t="s">
        <v>439</v>
      </c>
      <c r="C1018" s="285" t="s">
        <v>155</v>
      </c>
      <c r="D1018" s="285" t="s">
        <v>149</v>
      </c>
      <c r="E1018" s="285" t="s">
        <v>106</v>
      </c>
      <c r="F1018" s="285" t="s">
        <v>104</v>
      </c>
      <c r="G1018" s="285" t="s">
        <v>440</v>
      </c>
      <c r="L1018" s="320" t="s">
        <v>510</v>
      </c>
      <c r="N1018" s="239"/>
      <c r="O1018" s="239"/>
    </row>
    <row r="1019" spans="1:15">
      <c r="A1019" s="254" t="str">
        <f t="shared" si="162"/>
        <v>71040501115112</v>
      </c>
      <c r="B1019" s="285" t="s">
        <v>439</v>
      </c>
      <c r="C1019" s="285" t="s">
        <v>155</v>
      </c>
      <c r="D1019" s="285" t="s">
        <v>149</v>
      </c>
      <c r="E1019" s="285" t="s">
        <v>106</v>
      </c>
      <c r="F1019" s="285" t="s">
        <v>104</v>
      </c>
      <c r="G1019" s="285">
        <v>5112</v>
      </c>
      <c r="L1019" s="320" t="s">
        <v>173</v>
      </c>
      <c r="M1019" s="310">
        <v>5112</v>
      </c>
      <c r="N1019" s="239"/>
      <c r="O1019" s="239"/>
    </row>
    <row r="1020" spans="1:15">
      <c r="A1020" s="254" t="str">
        <f t="shared" si="162"/>
        <v>71040501120000</v>
      </c>
      <c r="B1020" s="285" t="s">
        <v>439</v>
      </c>
      <c r="C1020" s="285" t="s">
        <v>155</v>
      </c>
      <c r="D1020" s="285" t="s">
        <v>149</v>
      </c>
      <c r="E1020" s="285" t="s">
        <v>106</v>
      </c>
      <c r="F1020" s="285" t="s">
        <v>443</v>
      </c>
      <c r="G1020" s="285" t="s">
        <v>440</v>
      </c>
      <c r="L1020" s="320" t="s">
        <v>511</v>
      </c>
      <c r="N1020" s="239"/>
      <c r="O1020" s="239"/>
    </row>
    <row r="1021" spans="1:15">
      <c r="A1021" s="254" t="str">
        <f t="shared" si="162"/>
        <v>71040501125129</v>
      </c>
      <c r="B1021" s="285" t="s">
        <v>439</v>
      </c>
      <c r="C1021" s="285" t="s">
        <v>155</v>
      </c>
      <c r="D1021" s="285" t="s">
        <v>149</v>
      </c>
      <c r="E1021" s="285" t="s">
        <v>106</v>
      </c>
      <c r="F1021" s="285" t="s">
        <v>443</v>
      </c>
      <c r="G1021" s="285">
        <v>5129</v>
      </c>
      <c r="L1021" s="320" t="s">
        <v>424</v>
      </c>
      <c r="M1021" s="310">
        <v>5129</v>
      </c>
      <c r="N1021" s="239"/>
      <c r="O1021" s="239"/>
    </row>
    <row r="1022" spans="1:15">
      <c r="A1022" s="254" t="str">
        <f t="shared" si="162"/>
        <v>71040501130000</v>
      </c>
      <c r="B1022" s="285" t="s">
        <v>439</v>
      </c>
      <c r="C1022" s="285" t="s">
        <v>155</v>
      </c>
      <c r="D1022" s="285" t="s">
        <v>149</v>
      </c>
      <c r="E1022" s="285" t="s">
        <v>106</v>
      </c>
      <c r="F1022" s="285" t="s">
        <v>444</v>
      </c>
      <c r="G1022" s="285" t="s">
        <v>440</v>
      </c>
      <c r="L1022" s="320" t="s">
        <v>512</v>
      </c>
      <c r="N1022" s="239"/>
      <c r="O1022" s="239"/>
    </row>
    <row r="1023" spans="1:15" ht="30">
      <c r="A1023" s="254" t="str">
        <f t="shared" si="162"/>
        <v>71040501134251</v>
      </c>
      <c r="B1023" s="285" t="s">
        <v>439</v>
      </c>
      <c r="C1023" s="285" t="s">
        <v>155</v>
      </c>
      <c r="D1023" s="285" t="s">
        <v>149</v>
      </c>
      <c r="E1023" s="285" t="s">
        <v>106</v>
      </c>
      <c r="F1023" s="285" t="s">
        <v>444</v>
      </c>
      <c r="G1023" s="285">
        <v>4251</v>
      </c>
      <c r="L1023" s="320" t="s">
        <v>142</v>
      </c>
      <c r="M1023" s="310">
        <v>4251</v>
      </c>
      <c r="N1023" s="239"/>
      <c r="O1023" s="239"/>
    </row>
    <row r="1024" spans="1:15">
      <c r="A1024" s="254" t="str">
        <f t="shared" si="162"/>
        <v>71040501135129</v>
      </c>
      <c r="B1024" s="285" t="s">
        <v>439</v>
      </c>
      <c r="C1024" s="285" t="s">
        <v>155</v>
      </c>
      <c r="D1024" s="285" t="s">
        <v>149</v>
      </c>
      <c r="E1024" s="285" t="s">
        <v>106</v>
      </c>
      <c r="F1024" s="285" t="s">
        <v>444</v>
      </c>
      <c r="G1024" s="285">
        <v>5129</v>
      </c>
      <c r="L1024" s="320" t="s">
        <v>424</v>
      </c>
      <c r="M1024" s="310">
        <v>5129</v>
      </c>
      <c r="N1024" s="239"/>
      <c r="O1024" s="239"/>
    </row>
    <row r="1025" spans="1:15">
      <c r="A1025" s="254" t="str">
        <f t="shared" si="162"/>
        <v>71040501135221</v>
      </c>
      <c r="B1025" s="285" t="s">
        <v>439</v>
      </c>
      <c r="C1025" s="285" t="s">
        <v>155</v>
      </c>
      <c r="D1025" s="285" t="s">
        <v>149</v>
      </c>
      <c r="E1025" s="285" t="s">
        <v>106</v>
      </c>
      <c r="F1025" s="285" t="s">
        <v>444</v>
      </c>
      <c r="G1025" s="285">
        <v>5221</v>
      </c>
      <c r="L1025" s="320" t="s">
        <v>428</v>
      </c>
      <c r="M1025" s="310">
        <v>5221</v>
      </c>
      <c r="N1025" s="239"/>
      <c r="O1025" s="239"/>
    </row>
    <row r="1026" spans="1:15">
      <c r="A1026" s="254" t="str">
        <f t="shared" si="162"/>
        <v>71040501140000</v>
      </c>
      <c r="B1026" s="285" t="s">
        <v>439</v>
      </c>
      <c r="C1026" s="285" t="s">
        <v>155</v>
      </c>
      <c r="D1026" s="285" t="s">
        <v>149</v>
      </c>
      <c r="E1026" s="285" t="s">
        <v>106</v>
      </c>
      <c r="F1026" s="285" t="s">
        <v>445</v>
      </c>
      <c r="G1026" s="285" t="s">
        <v>440</v>
      </c>
      <c r="L1026" s="320" t="s">
        <v>513</v>
      </c>
      <c r="N1026" s="239"/>
      <c r="O1026" s="239"/>
    </row>
    <row r="1027" spans="1:15">
      <c r="A1027" s="254" t="str">
        <f t="shared" si="162"/>
        <v>71040501144729</v>
      </c>
      <c r="B1027" s="285" t="s">
        <v>439</v>
      </c>
      <c r="C1027" s="285" t="s">
        <v>155</v>
      </c>
      <c r="D1027" s="285" t="s">
        <v>149</v>
      </c>
      <c r="E1027" s="285" t="s">
        <v>106</v>
      </c>
      <c r="F1027" s="285" t="s">
        <v>445</v>
      </c>
      <c r="G1027" s="285">
        <v>4729</v>
      </c>
      <c r="L1027" s="320" t="s">
        <v>348</v>
      </c>
      <c r="M1027" s="310">
        <v>4729</v>
      </c>
      <c r="N1027" s="239"/>
      <c r="O1027" s="239"/>
    </row>
    <row r="1028" spans="1:15">
      <c r="A1028" s="254" t="str">
        <f t="shared" si="162"/>
        <v>71040501150000</v>
      </c>
      <c r="B1028" s="285" t="s">
        <v>439</v>
      </c>
      <c r="C1028" s="285" t="s">
        <v>155</v>
      </c>
      <c r="D1028" s="285" t="s">
        <v>149</v>
      </c>
      <c r="E1028" s="285" t="s">
        <v>106</v>
      </c>
      <c r="F1028" s="285" t="s">
        <v>446</v>
      </c>
      <c r="G1028" s="285" t="s">
        <v>440</v>
      </c>
      <c r="L1028" s="320" t="s">
        <v>514</v>
      </c>
      <c r="N1028" s="239"/>
      <c r="O1028" s="239"/>
    </row>
    <row r="1029" spans="1:15">
      <c r="A1029" s="254" t="str">
        <f t="shared" si="162"/>
        <v>71040501155112</v>
      </c>
      <c r="B1029" s="285" t="s">
        <v>439</v>
      </c>
      <c r="C1029" s="285" t="s">
        <v>155</v>
      </c>
      <c r="D1029" s="285" t="s">
        <v>149</v>
      </c>
      <c r="E1029" s="285" t="s">
        <v>106</v>
      </c>
      <c r="F1029" s="285" t="s">
        <v>446</v>
      </c>
      <c r="G1029" s="285">
        <v>5112</v>
      </c>
      <c r="L1029" s="320" t="s">
        <v>173</v>
      </c>
      <c r="M1029" s="310">
        <v>5112</v>
      </c>
      <c r="N1029" s="239"/>
      <c r="O1029" s="239"/>
    </row>
    <row r="1030" spans="1:15">
      <c r="A1030" s="254" t="str">
        <f t="shared" si="162"/>
        <v>71040501155133</v>
      </c>
      <c r="B1030" s="285" t="s">
        <v>439</v>
      </c>
      <c r="C1030" s="285" t="s">
        <v>155</v>
      </c>
      <c r="D1030" s="285" t="s">
        <v>149</v>
      </c>
      <c r="E1030" s="285" t="s">
        <v>106</v>
      </c>
      <c r="F1030" s="285" t="s">
        <v>446</v>
      </c>
      <c r="G1030" s="285">
        <v>5133</v>
      </c>
      <c r="L1030" s="320" t="s">
        <v>197</v>
      </c>
      <c r="M1030" s="310">
        <v>5133</v>
      </c>
      <c r="N1030" s="239"/>
      <c r="O1030" s="239"/>
    </row>
    <row r="1031" spans="1:15">
      <c r="A1031" s="254" t="str">
        <f t="shared" si="162"/>
        <v>71040501155134</v>
      </c>
      <c r="B1031" s="285" t="s">
        <v>439</v>
      </c>
      <c r="C1031" s="285" t="s">
        <v>155</v>
      </c>
      <c r="D1031" s="285" t="s">
        <v>149</v>
      </c>
      <c r="E1031" s="285" t="s">
        <v>106</v>
      </c>
      <c r="F1031" s="285" t="s">
        <v>446</v>
      </c>
      <c r="G1031" s="285">
        <v>5134</v>
      </c>
      <c r="L1031" s="320" t="s">
        <v>139</v>
      </c>
      <c r="M1031" s="310">
        <v>5134</v>
      </c>
      <c r="N1031" s="239"/>
      <c r="O1031" s="239"/>
    </row>
    <row r="1032" spans="1:15">
      <c r="A1032" s="254" t="str">
        <f t="shared" si="162"/>
        <v>71040505020000</v>
      </c>
      <c r="B1032" s="285" t="s">
        <v>439</v>
      </c>
      <c r="C1032" s="285" t="s">
        <v>155</v>
      </c>
      <c r="D1032" s="285" t="s">
        <v>149</v>
      </c>
      <c r="E1032" s="285" t="s">
        <v>149</v>
      </c>
      <c r="F1032" s="285" t="s">
        <v>140</v>
      </c>
      <c r="G1032" s="285" t="s">
        <v>440</v>
      </c>
      <c r="L1032" s="320" t="s">
        <v>515</v>
      </c>
      <c r="N1032" s="239"/>
      <c r="O1032" s="239"/>
    </row>
    <row r="1033" spans="1:15" ht="30">
      <c r="A1033" s="254" t="str">
        <f t="shared" si="162"/>
        <v>71040505024511</v>
      </c>
      <c r="B1033" s="285" t="s">
        <v>439</v>
      </c>
      <c r="C1033" s="285" t="s">
        <v>155</v>
      </c>
      <c r="D1033" s="285" t="s">
        <v>149</v>
      </c>
      <c r="E1033" s="285" t="s">
        <v>149</v>
      </c>
      <c r="F1033" s="285" t="s">
        <v>140</v>
      </c>
      <c r="G1033" s="285">
        <v>4511</v>
      </c>
      <c r="L1033" s="320" t="s">
        <v>217</v>
      </c>
      <c r="M1033" s="310">
        <v>4511</v>
      </c>
      <c r="N1033" s="239"/>
      <c r="O1033" s="239"/>
    </row>
    <row r="1034" spans="1:15">
      <c r="A1034" s="254" t="str">
        <f t="shared" si="162"/>
        <v>71040505030000</v>
      </c>
      <c r="B1034" s="285" t="s">
        <v>439</v>
      </c>
      <c r="C1034" s="285" t="s">
        <v>155</v>
      </c>
      <c r="D1034" s="285" t="s">
        <v>149</v>
      </c>
      <c r="E1034" s="285" t="s">
        <v>149</v>
      </c>
      <c r="F1034" s="285" t="s">
        <v>442</v>
      </c>
      <c r="G1034" s="285" t="s">
        <v>440</v>
      </c>
      <c r="L1034" s="320" t="s">
        <v>516</v>
      </c>
      <c r="N1034" s="239"/>
      <c r="O1034" s="239"/>
    </row>
    <row r="1035" spans="1:15" ht="30">
      <c r="A1035" s="254" t="str">
        <f t="shared" si="162"/>
        <v>71040505034511</v>
      </c>
      <c r="B1035" s="285" t="s">
        <v>439</v>
      </c>
      <c r="C1035" s="285" t="s">
        <v>155</v>
      </c>
      <c r="D1035" s="285" t="s">
        <v>149</v>
      </c>
      <c r="E1035" s="285" t="s">
        <v>149</v>
      </c>
      <c r="F1035" s="285" t="s">
        <v>442</v>
      </c>
      <c r="G1035" s="285">
        <v>4511</v>
      </c>
      <c r="L1035" s="320" t="s">
        <v>217</v>
      </c>
      <c r="M1035" s="310">
        <v>4511</v>
      </c>
      <c r="N1035" s="239"/>
      <c r="O1035" s="239"/>
    </row>
    <row r="1036" spans="1:15">
      <c r="A1036" s="254" t="str">
        <f t="shared" si="162"/>
        <v>71040505040000</v>
      </c>
      <c r="B1036" s="285" t="s">
        <v>439</v>
      </c>
      <c r="C1036" s="285" t="s">
        <v>155</v>
      </c>
      <c r="D1036" s="285" t="s">
        <v>149</v>
      </c>
      <c r="E1036" s="285" t="s">
        <v>149</v>
      </c>
      <c r="F1036" s="285" t="s">
        <v>155</v>
      </c>
      <c r="G1036" s="285" t="s">
        <v>440</v>
      </c>
      <c r="L1036" s="320" t="s">
        <v>517</v>
      </c>
      <c r="N1036" s="239"/>
      <c r="O1036" s="239"/>
    </row>
    <row r="1037" spans="1:15">
      <c r="A1037" s="254" t="str">
        <f t="shared" si="162"/>
        <v>71040505044861</v>
      </c>
      <c r="B1037" s="285" t="s">
        <v>439</v>
      </c>
      <c r="C1037" s="285" t="s">
        <v>155</v>
      </c>
      <c r="D1037" s="285" t="s">
        <v>149</v>
      </c>
      <c r="E1037" s="285" t="s">
        <v>149</v>
      </c>
      <c r="F1037" s="285" t="s">
        <v>155</v>
      </c>
      <c r="G1037" s="285">
        <v>4861</v>
      </c>
      <c r="L1037" s="320" t="s">
        <v>134</v>
      </c>
      <c r="M1037" s="310">
        <v>4861</v>
      </c>
      <c r="N1037" s="239"/>
      <c r="O1037" s="239"/>
    </row>
    <row r="1038" spans="1:15">
      <c r="A1038" s="254" t="str">
        <f t="shared" si="162"/>
        <v>71040505050000</v>
      </c>
      <c r="B1038" s="285" t="s">
        <v>439</v>
      </c>
      <c r="C1038" s="285" t="s">
        <v>155</v>
      </c>
      <c r="D1038" s="285" t="s">
        <v>149</v>
      </c>
      <c r="E1038" s="285" t="s">
        <v>149</v>
      </c>
      <c r="F1038" s="285" t="s">
        <v>149</v>
      </c>
      <c r="G1038" s="285" t="s">
        <v>440</v>
      </c>
      <c r="L1038" s="320" t="s">
        <v>518</v>
      </c>
      <c r="N1038" s="239"/>
      <c r="O1038" s="239"/>
    </row>
    <row r="1039" spans="1:15">
      <c r="A1039" s="254" t="str">
        <f t="shared" si="162"/>
        <v>71040505054861</v>
      </c>
      <c r="B1039" s="285" t="s">
        <v>439</v>
      </c>
      <c r="C1039" s="285" t="s">
        <v>155</v>
      </c>
      <c r="D1039" s="285" t="s">
        <v>149</v>
      </c>
      <c r="E1039" s="285" t="s">
        <v>149</v>
      </c>
      <c r="F1039" s="285" t="s">
        <v>149</v>
      </c>
      <c r="G1039" s="285">
        <v>4861</v>
      </c>
      <c r="L1039" s="320" t="s">
        <v>134</v>
      </c>
      <c r="M1039" s="310">
        <v>4861</v>
      </c>
      <c r="N1039" s="239"/>
      <c r="O1039" s="239"/>
    </row>
    <row r="1040" spans="1:15">
      <c r="A1040" s="254" t="str">
        <f t="shared" si="162"/>
        <v>71040505060000</v>
      </c>
      <c r="B1040" s="285" t="s">
        <v>439</v>
      </c>
      <c r="C1040" s="285" t="s">
        <v>155</v>
      </c>
      <c r="D1040" s="285" t="s">
        <v>149</v>
      </c>
      <c r="E1040" s="285" t="s">
        <v>149</v>
      </c>
      <c r="F1040" s="285" t="s">
        <v>157</v>
      </c>
      <c r="G1040" s="285" t="s">
        <v>440</v>
      </c>
      <c r="L1040" s="320" t="s">
        <v>519</v>
      </c>
      <c r="N1040" s="239"/>
      <c r="O1040" s="239"/>
    </row>
    <row r="1041" spans="1:15">
      <c r="A1041" s="254" t="str">
        <f t="shared" si="162"/>
        <v>71040505064861</v>
      </c>
      <c r="B1041" s="285" t="s">
        <v>439</v>
      </c>
      <c r="C1041" s="285" t="s">
        <v>155</v>
      </c>
      <c r="D1041" s="285" t="s">
        <v>149</v>
      </c>
      <c r="E1041" s="285" t="s">
        <v>149</v>
      </c>
      <c r="F1041" s="285" t="s">
        <v>157</v>
      </c>
      <c r="G1041" s="285">
        <v>4861</v>
      </c>
      <c r="L1041" s="320" t="s">
        <v>134</v>
      </c>
      <c r="M1041" s="310">
        <v>4861</v>
      </c>
      <c r="N1041" s="239"/>
      <c r="O1041" s="239"/>
    </row>
    <row r="1042" spans="1:15">
      <c r="A1042" s="254" t="str">
        <f t="shared" si="162"/>
        <v>71040505070000</v>
      </c>
      <c r="B1042" s="285" t="s">
        <v>439</v>
      </c>
      <c r="C1042" s="285" t="s">
        <v>155</v>
      </c>
      <c r="D1042" s="285" t="s">
        <v>149</v>
      </c>
      <c r="E1042" s="285" t="s">
        <v>149</v>
      </c>
      <c r="F1042" s="285" t="s">
        <v>183</v>
      </c>
      <c r="G1042" s="285" t="s">
        <v>440</v>
      </c>
      <c r="L1042" s="320" t="s">
        <v>520</v>
      </c>
      <c r="N1042" s="239"/>
      <c r="O1042" s="239"/>
    </row>
    <row r="1043" spans="1:15" ht="30">
      <c r="A1043" s="254" t="str">
        <f t="shared" si="162"/>
        <v>71040505075113</v>
      </c>
      <c r="B1043" s="285" t="s">
        <v>439</v>
      </c>
      <c r="C1043" s="285" t="s">
        <v>155</v>
      </c>
      <c r="D1043" s="285" t="s">
        <v>149</v>
      </c>
      <c r="E1043" s="285" t="s">
        <v>149</v>
      </c>
      <c r="F1043" s="285" t="s">
        <v>183</v>
      </c>
      <c r="G1043" s="285">
        <v>5113</v>
      </c>
      <c r="L1043" s="320" t="s">
        <v>174</v>
      </c>
      <c r="M1043" s="310">
        <v>5113</v>
      </c>
      <c r="N1043" s="239"/>
      <c r="O1043" s="239"/>
    </row>
    <row r="1044" spans="1:15">
      <c r="A1044" s="254" t="str">
        <f t="shared" si="162"/>
        <v>71040700000000</v>
      </c>
      <c r="B1044" s="285" t="s">
        <v>439</v>
      </c>
      <c r="C1044" s="285" t="s">
        <v>155</v>
      </c>
      <c r="D1044" s="285" t="s">
        <v>183</v>
      </c>
      <c r="E1044" s="285" t="s">
        <v>441</v>
      </c>
      <c r="F1044" s="285" t="s">
        <v>441</v>
      </c>
      <c r="G1044" s="285" t="s">
        <v>440</v>
      </c>
      <c r="L1044" s="320" t="s">
        <v>521</v>
      </c>
      <c r="N1044" s="239"/>
      <c r="O1044" s="239"/>
    </row>
    <row r="1045" spans="1:15">
      <c r="A1045" s="254" t="str">
        <f t="shared" si="162"/>
        <v>71040700000001</v>
      </c>
      <c r="B1045" s="285" t="s">
        <v>439</v>
      </c>
      <c r="C1045" s="285" t="s">
        <v>155</v>
      </c>
      <c r="D1045" s="285" t="s">
        <v>183</v>
      </c>
      <c r="E1045" s="285" t="s">
        <v>441</v>
      </c>
      <c r="F1045" s="285" t="s">
        <v>441</v>
      </c>
      <c r="G1045" s="285" t="s">
        <v>96</v>
      </c>
      <c r="L1045" s="320" t="e">
        <v>#N/A</v>
      </c>
      <c r="N1045" s="239"/>
      <c r="O1045" s="239"/>
    </row>
    <row r="1046" spans="1:15">
      <c r="A1046" s="254" t="str">
        <f t="shared" si="162"/>
        <v>71040703000000</v>
      </c>
      <c r="B1046" s="285" t="s">
        <v>439</v>
      </c>
      <c r="C1046" s="285" t="s">
        <v>155</v>
      </c>
      <c r="D1046" s="285" t="s">
        <v>183</v>
      </c>
      <c r="E1046" s="285" t="s">
        <v>442</v>
      </c>
      <c r="F1046" s="285" t="s">
        <v>441</v>
      </c>
      <c r="G1046" s="285" t="s">
        <v>440</v>
      </c>
      <c r="L1046" s="320" t="s">
        <v>522</v>
      </c>
      <c r="N1046" s="239"/>
      <c r="O1046" s="239"/>
    </row>
    <row r="1047" spans="1:15">
      <c r="A1047" s="254" t="str">
        <f t="shared" si="162"/>
        <v>71040703000001</v>
      </c>
      <c r="B1047" s="285" t="s">
        <v>439</v>
      </c>
      <c r="C1047" s="285" t="s">
        <v>155</v>
      </c>
      <c r="D1047" s="285" t="s">
        <v>183</v>
      </c>
      <c r="E1047" s="285" t="s">
        <v>442</v>
      </c>
      <c r="F1047" s="285" t="s">
        <v>441</v>
      </c>
      <c r="G1047" s="285" t="s">
        <v>96</v>
      </c>
      <c r="L1047" s="320" t="e">
        <v>#N/A</v>
      </c>
      <c r="N1047" s="239"/>
      <c r="O1047" s="239"/>
    </row>
    <row r="1048" spans="1:15">
      <c r="A1048" s="254" t="str">
        <f t="shared" si="162"/>
        <v>71040703010000</v>
      </c>
      <c r="B1048" s="285" t="s">
        <v>439</v>
      </c>
      <c r="C1048" s="285" t="s">
        <v>155</v>
      </c>
      <c r="D1048" s="285" t="s">
        <v>183</v>
      </c>
      <c r="E1048" s="285" t="s">
        <v>442</v>
      </c>
      <c r="F1048" s="285" t="s">
        <v>106</v>
      </c>
      <c r="G1048" s="285" t="s">
        <v>440</v>
      </c>
      <c r="L1048" s="320" t="s">
        <v>523</v>
      </c>
      <c r="N1048" s="239"/>
      <c r="O1048" s="239"/>
    </row>
    <row r="1049" spans="1:15">
      <c r="A1049" s="254" t="str">
        <f t="shared" si="162"/>
        <v>71040703014639</v>
      </c>
      <c r="B1049" s="285" t="s">
        <v>439</v>
      </c>
      <c r="C1049" s="285" t="s">
        <v>155</v>
      </c>
      <c r="D1049" s="285" t="s">
        <v>183</v>
      </c>
      <c r="E1049" s="285" t="s">
        <v>442</v>
      </c>
      <c r="F1049" s="285" t="s">
        <v>106</v>
      </c>
      <c r="G1049" s="285">
        <v>4639</v>
      </c>
      <c r="L1049" s="320" t="s">
        <v>167</v>
      </c>
      <c r="M1049" s="310">
        <v>4639</v>
      </c>
      <c r="N1049" s="239"/>
      <c r="O1049" s="239"/>
    </row>
    <row r="1050" spans="1:15">
      <c r="A1050" s="254" t="str">
        <f t="shared" si="162"/>
        <v>71040901010000</v>
      </c>
      <c r="B1050" s="285" t="s">
        <v>439</v>
      </c>
      <c r="C1050" s="285" t="s">
        <v>155</v>
      </c>
      <c r="D1050" s="285" t="s">
        <v>187</v>
      </c>
      <c r="E1050" s="285" t="s">
        <v>106</v>
      </c>
      <c r="F1050" s="285" t="s">
        <v>106</v>
      </c>
      <c r="G1050" s="285" t="s">
        <v>440</v>
      </c>
      <c r="L1050" s="320" t="s">
        <v>524</v>
      </c>
      <c r="N1050" s="239"/>
      <c r="O1050" s="239"/>
    </row>
    <row r="1051" spans="1:15">
      <c r="A1051" s="254" t="str">
        <f t="shared" si="162"/>
        <v>71040901014239</v>
      </c>
      <c r="B1051" s="285" t="s">
        <v>439</v>
      </c>
      <c r="C1051" s="285" t="s">
        <v>155</v>
      </c>
      <c r="D1051" s="285" t="s">
        <v>187</v>
      </c>
      <c r="E1051" s="285" t="s">
        <v>106</v>
      </c>
      <c r="F1051" s="285" t="s">
        <v>106</v>
      </c>
      <c r="G1051" s="285">
        <v>4239</v>
      </c>
      <c r="L1051" s="320" t="s">
        <v>125</v>
      </c>
      <c r="M1051" s="310">
        <v>4239</v>
      </c>
      <c r="N1051" s="239"/>
      <c r="O1051" s="239"/>
    </row>
    <row r="1052" spans="1:15">
      <c r="A1052" s="254" t="str">
        <f t="shared" si="162"/>
        <v>71040901015221</v>
      </c>
      <c r="B1052" s="285" t="s">
        <v>439</v>
      </c>
      <c r="C1052" s="285" t="s">
        <v>155</v>
      </c>
      <c r="D1052" s="285" t="s">
        <v>187</v>
      </c>
      <c r="E1052" s="285" t="s">
        <v>106</v>
      </c>
      <c r="F1052" s="285" t="s">
        <v>106</v>
      </c>
      <c r="G1052" s="285">
        <v>5221</v>
      </c>
      <c r="L1052" s="320" t="s">
        <v>428</v>
      </c>
      <c r="M1052" s="310">
        <v>5221</v>
      </c>
      <c r="N1052" s="239"/>
      <c r="O1052" s="239"/>
    </row>
    <row r="1053" spans="1:15">
      <c r="A1053" s="254" t="str">
        <f t="shared" si="162"/>
        <v>71040901020000</v>
      </c>
      <c r="B1053" s="285" t="s">
        <v>439</v>
      </c>
      <c r="C1053" s="285" t="s">
        <v>155</v>
      </c>
      <c r="D1053" s="285" t="s">
        <v>187</v>
      </c>
      <c r="E1053" s="285" t="s">
        <v>106</v>
      </c>
      <c r="F1053" s="285" t="s">
        <v>140</v>
      </c>
      <c r="G1053" s="285" t="s">
        <v>440</v>
      </c>
      <c r="L1053" s="320" t="s">
        <v>525</v>
      </c>
      <c r="N1053" s="239"/>
      <c r="O1053" s="239"/>
    </row>
    <row r="1054" spans="1:15" ht="45">
      <c r="A1054" s="254" t="str">
        <f t="shared" si="162"/>
        <v>71040901024637</v>
      </c>
      <c r="B1054" s="285" t="s">
        <v>439</v>
      </c>
      <c r="C1054" s="285" t="s">
        <v>155</v>
      </c>
      <c r="D1054" s="285" t="s">
        <v>187</v>
      </c>
      <c r="E1054" s="285" t="s">
        <v>106</v>
      </c>
      <c r="F1054" s="285" t="s">
        <v>140</v>
      </c>
      <c r="G1054" s="285">
        <v>4637</v>
      </c>
      <c r="L1054" s="320" t="s">
        <v>215</v>
      </c>
      <c r="M1054" s="310">
        <v>4637</v>
      </c>
      <c r="N1054" s="239"/>
      <c r="O1054" s="239"/>
    </row>
    <row r="1055" spans="1:15">
      <c r="A1055" s="254" t="str">
        <f t="shared" si="162"/>
        <v>71040901030000</v>
      </c>
      <c r="B1055" s="285" t="s">
        <v>439</v>
      </c>
      <c r="C1055" s="285" t="s">
        <v>155</v>
      </c>
      <c r="D1055" s="285" t="s">
        <v>187</v>
      </c>
      <c r="E1055" s="285" t="s">
        <v>106</v>
      </c>
      <c r="F1055" s="285" t="s">
        <v>442</v>
      </c>
      <c r="G1055" s="285" t="s">
        <v>440</v>
      </c>
      <c r="L1055" s="320" t="s">
        <v>526</v>
      </c>
      <c r="N1055" s="239"/>
      <c r="O1055" s="239"/>
    </row>
    <row r="1056" spans="1:15" ht="30">
      <c r="A1056" s="254" t="str">
        <f t="shared" si="162"/>
        <v>71040901034511</v>
      </c>
      <c r="B1056" s="285" t="s">
        <v>439</v>
      </c>
      <c r="C1056" s="285" t="s">
        <v>155</v>
      </c>
      <c r="D1056" s="285" t="s">
        <v>187</v>
      </c>
      <c r="E1056" s="285" t="s">
        <v>106</v>
      </c>
      <c r="F1056" s="285" t="s">
        <v>442</v>
      </c>
      <c r="G1056" s="285">
        <v>4511</v>
      </c>
      <c r="L1056" s="320" t="s">
        <v>217</v>
      </c>
      <c r="M1056" s="310">
        <v>4511</v>
      </c>
      <c r="N1056" s="239"/>
      <c r="O1056" s="239"/>
    </row>
    <row r="1057" spans="1:15">
      <c r="A1057" s="254" t="str">
        <f t="shared" si="162"/>
        <v>71040901040000</v>
      </c>
      <c r="B1057" s="285" t="s">
        <v>439</v>
      </c>
      <c r="C1057" s="285" t="s">
        <v>155</v>
      </c>
      <c r="D1057" s="285" t="s">
        <v>187</v>
      </c>
      <c r="E1057" s="285" t="s">
        <v>106</v>
      </c>
      <c r="F1057" s="285" t="s">
        <v>155</v>
      </c>
      <c r="G1057" s="285" t="s">
        <v>440</v>
      </c>
      <c r="L1057" s="320" t="s">
        <v>527</v>
      </c>
      <c r="N1057" s="239"/>
      <c r="O1057" s="239"/>
    </row>
    <row r="1058" spans="1:15">
      <c r="A1058" s="254" t="str">
        <f t="shared" si="162"/>
        <v>71040901044639</v>
      </c>
      <c r="B1058" s="285" t="s">
        <v>439</v>
      </c>
      <c r="C1058" s="285" t="s">
        <v>155</v>
      </c>
      <c r="D1058" s="285" t="s">
        <v>187</v>
      </c>
      <c r="E1058" s="285" t="s">
        <v>106</v>
      </c>
      <c r="F1058" s="285" t="s">
        <v>155</v>
      </c>
      <c r="G1058" s="285">
        <v>4639</v>
      </c>
      <c r="L1058" s="320" t="s">
        <v>167</v>
      </c>
      <c r="M1058" s="310">
        <v>4639</v>
      </c>
      <c r="N1058" s="239"/>
      <c r="O1058" s="239"/>
    </row>
    <row r="1059" spans="1:15" ht="30">
      <c r="A1059" s="254" t="str">
        <f t="shared" si="162"/>
        <v>71040901044819</v>
      </c>
      <c r="B1059" s="285" t="s">
        <v>439</v>
      </c>
      <c r="C1059" s="285" t="s">
        <v>155</v>
      </c>
      <c r="D1059" s="285" t="s">
        <v>187</v>
      </c>
      <c r="E1059" s="285" t="s">
        <v>106</v>
      </c>
      <c r="F1059" s="285" t="s">
        <v>155</v>
      </c>
      <c r="G1059" s="285">
        <v>4819</v>
      </c>
      <c r="L1059" s="320" t="s">
        <v>219</v>
      </c>
      <c r="M1059" s="310">
        <v>4819</v>
      </c>
      <c r="N1059" s="239"/>
      <c r="O1059" s="239"/>
    </row>
    <row r="1060" spans="1:15">
      <c r="A1060" s="254" t="str">
        <f t="shared" si="162"/>
        <v>71040901050000</v>
      </c>
      <c r="B1060" s="285" t="s">
        <v>439</v>
      </c>
      <c r="C1060" s="285" t="s">
        <v>155</v>
      </c>
      <c r="D1060" s="285" t="s">
        <v>187</v>
      </c>
      <c r="E1060" s="285" t="s">
        <v>106</v>
      </c>
      <c r="F1060" s="285" t="s">
        <v>149</v>
      </c>
      <c r="G1060" s="285" t="s">
        <v>440</v>
      </c>
      <c r="L1060" s="320" t="s">
        <v>528</v>
      </c>
      <c r="N1060" s="239"/>
      <c r="O1060" s="239"/>
    </row>
    <row r="1061" spans="1:15">
      <c r="A1061" s="254" t="str">
        <f t="shared" si="162"/>
        <v>71040901058111</v>
      </c>
      <c r="B1061" s="285" t="s">
        <v>439</v>
      </c>
      <c r="C1061" s="285" t="s">
        <v>155</v>
      </c>
      <c r="D1061" s="285" t="s">
        <v>187</v>
      </c>
      <c r="E1061" s="285" t="s">
        <v>106</v>
      </c>
      <c r="F1061" s="285" t="s">
        <v>149</v>
      </c>
      <c r="G1061" s="285">
        <v>8111</v>
      </c>
      <c r="L1061" s="320" t="s">
        <v>434</v>
      </c>
      <c r="M1061" s="310">
        <v>8111</v>
      </c>
      <c r="N1061" s="239"/>
      <c r="O1061" s="239"/>
    </row>
    <row r="1062" spans="1:15">
      <c r="A1062" s="254" t="str">
        <f t="shared" si="162"/>
        <v>71040901058411</v>
      </c>
      <c r="B1062" s="285" t="s">
        <v>439</v>
      </c>
      <c r="C1062" s="285" t="s">
        <v>155</v>
      </c>
      <c r="D1062" s="285" t="s">
        <v>187</v>
      </c>
      <c r="E1062" s="285" t="s">
        <v>106</v>
      </c>
      <c r="F1062" s="285" t="s">
        <v>149</v>
      </c>
      <c r="G1062" s="285">
        <v>8411</v>
      </c>
      <c r="L1062" s="320" t="s">
        <v>438</v>
      </c>
      <c r="M1062" s="310">
        <v>8411</v>
      </c>
      <c r="N1062" s="239"/>
      <c r="O1062" s="239"/>
    </row>
    <row r="1063" spans="1:15">
      <c r="A1063" s="254" t="str">
        <f t="shared" si="162"/>
        <v>71040901060000</v>
      </c>
      <c r="B1063" s="285" t="s">
        <v>439</v>
      </c>
      <c r="C1063" s="285" t="s">
        <v>155</v>
      </c>
      <c r="D1063" s="285" t="s">
        <v>187</v>
      </c>
      <c r="E1063" s="285" t="s">
        <v>106</v>
      </c>
      <c r="F1063" s="285" t="s">
        <v>157</v>
      </c>
      <c r="G1063" s="285" t="s">
        <v>440</v>
      </c>
      <c r="L1063" s="320" t="s">
        <v>529</v>
      </c>
      <c r="N1063" s="239"/>
      <c r="O1063" s="239"/>
    </row>
    <row r="1064" spans="1:15" ht="30">
      <c r="A1064" s="254" t="str">
        <f t="shared" si="162"/>
        <v>71040901064819</v>
      </c>
      <c r="B1064" s="285" t="s">
        <v>439</v>
      </c>
      <c r="C1064" s="285" t="s">
        <v>155</v>
      </c>
      <c r="D1064" s="285" t="s">
        <v>187</v>
      </c>
      <c r="E1064" s="285" t="s">
        <v>106</v>
      </c>
      <c r="F1064" s="285" t="s">
        <v>157</v>
      </c>
      <c r="G1064" s="285">
        <v>4819</v>
      </c>
      <c r="L1064" s="320" t="s">
        <v>219</v>
      </c>
      <c r="M1064" s="310">
        <v>4819</v>
      </c>
      <c r="N1064" s="239"/>
      <c r="O1064" s="239"/>
    </row>
    <row r="1065" spans="1:15">
      <c r="A1065" s="254" t="str">
        <f t="shared" si="162"/>
        <v>71040901070000</v>
      </c>
      <c r="B1065" s="285" t="s">
        <v>439</v>
      </c>
      <c r="C1065" s="285" t="s">
        <v>155</v>
      </c>
      <c r="D1065" s="285" t="s">
        <v>187</v>
      </c>
      <c r="E1065" s="285" t="s">
        <v>106</v>
      </c>
      <c r="F1065" s="285" t="s">
        <v>183</v>
      </c>
      <c r="G1065" s="285" t="s">
        <v>440</v>
      </c>
      <c r="L1065" s="320" t="s">
        <v>530</v>
      </c>
      <c r="N1065" s="239"/>
      <c r="O1065" s="239"/>
    </row>
    <row r="1066" spans="1:15">
      <c r="A1066" s="254" t="str">
        <f t="shared" si="162"/>
        <v>71040901074239</v>
      </c>
      <c r="B1066" s="285" t="s">
        <v>439</v>
      </c>
      <c r="C1066" s="285" t="s">
        <v>155</v>
      </c>
      <c r="D1066" s="285" t="s">
        <v>187</v>
      </c>
      <c r="E1066" s="285" t="s">
        <v>106</v>
      </c>
      <c r="F1066" s="285" t="s">
        <v>183</v>
      </c>
      <c r="G1066" s="285">
        <v>4239</v>
      </c>
      <c r="L1066" s="320" t="s">
        <v>125</v>
      </c>
      <c r="M1066" s="310">
        <v>4239</v>
      </c>
      <c r="N1066" s="239"/>
      <c r="O1066" s="239"/>
    </row>
    <row r="1067" spans="1:15">
      <c r="A1067" s="254" t="str">
        <f t="shared" si="162"/>
        <v>71040901080000</v>
      </c>
      <c r="B1067" s="285" t="s">
        <v>439</v>
      </c>
      <c r="C1067" s="285" t="s">
        <v>155</v>
      </c>
      <c r="D1067" s="285" t="s">
        <v>187</v>
      </c>
      <c r="E1067" s="285" t="s">
        <v>106</v>
      </c>
      <c r="F1067" s="285" t="s">
        <v>185</v>
      </c>
      <c r="G1067" s="285" t="s">
        <v>440</v>
      </c>
      <c r="L1067" s="320" t="s">
        <v>531</v>
      </c>
      <c r="N1067" s="239"/>
      <c r="O1067" s="239"/>
    </row>
    <row r="1068" spans="1:15">
      <c r="A1068" s="254" t="str">
        <f t="shared" si="162"/>
        <v>71040901084234</v>
      </c>
      <c r="B1068" s="285" t="s">
        <v>439</v>
      </c>
      <c r="C1068" s="285" t="s">
        <v>155</v>
      </c>
      <c r="D1068" s="285" t="s">
        <v>187</v>
      </c>
      <c r="E1068" s="285" t="s">
        <v>106</v>
      </c>
      <c r="F1068" s="285" t="s">
        <v>185</v>
      </c>
      <c r="G1068" s="285">
        <v>4234</v>
      </c>
      <c r="L1068" s="320" t="s">
        <v>122</v>
      </c>
      <c r="M1068" s="310">
        <v>4234</v>
      </c>
      <c r="N1068" s="239"/>
      <c r="O1068" s="239"/>
    </row>
    <row r="1069" spans="1:15" ht="30">
      <c r="A1069" s="254" t="str">
        <f t="shared" si="162"/>
        <v>71040901084511</v>
      </c>
      <c r="B1069" s="285" t="s">
        <v>439</v>
      </c>
      <c r="C1069" s="285" t="s">
        <v>155</v>
      </c>
      <c r="D1069" s="285" t="s">
        <v>187</v>
      </c>
      <c r="E1069" s="285" t="s">
        <v>106</v>
      </c>
      <c r="F1069" s="285" t="s">
        <v>185</v>
      </c>
      <c r="G1069" s="285">
        <v>4511</v>
      </c>
      <c r="L1069" s="320" t="s">
        <v>217</v>
      </c>
      <c r="M1069" s="310">
        <v>4511</v>
      </c>
      <c r="N1069" s="239"/>
      <c r="O1069" s="239"/>
    </row>
    <row r="1070" spans="1:15">
      <c r="A1070" s="254" t="str">
        <f t="shared" si="162"/>
        <v>71040901094234</v>
      </c>
      <c r="B1070" s="285" t="s">
        <v>439</v>
      </c>
      <c r="C1070" s="285" t="s">
        <v>155</v>
      </c>
      <c r="D1070" s="285" t="s">
        <v>187</v>
      </c>
      <c r="E1070" s="285" t="s">
        <v>106</v>
      </c>
      <c r="F1070" s="285" t="s">
        <v>187</v>
      </c>
      <c r="G1070" s="285">
        <v>4234</v>
      </c>
      <c r="L1070" s="320" t="s">
        <v>122</v>
      </c>
      <c r="M1070" s="310">
        <v>4234</v>
      </c>
      <c r="N1070" s="239"/>
      <c r="O1070" s="239"/>
    </row>
    <row r="1071" spans="1:15">
      <c r="A1071" s="254" t="str">
        <f t="shared" si="162"/>
        <v>71040901100000</v>
      </c>
      <c r="B1071" s="285" t="s">
        <v>439</v>
      </c>
      <c r="C1071" s="285" t="s">
        <v>155</v>
      </c>
      <c r="D1071" s="285" t="s">
        <v>187</v>
      </c>
      <c r="E1071" s="285" t="s">
        <v>106</v>
      </c>
      <c r="F1071" s="285" t="s">
        <v>189</v>
      </c>
      <c r="G1071" s="285" t="s">
        <v>440</v>
      </c>
      <c r="L1071" s="320" t="s">
        <v>532</v>
      </c>
      <c r="N1071" s="239"/>
      <c r="O1071" s="239"/>
    </row>
    <row r="1072" spans="1:15">
      <c r="A1072" s="254" t="str">
        <f t="shared" si="162"/>
        <v>71040901104823</v>
      </c>
      <c r="B1072" s="285" t="s">
        <v>439</v>
      </c>
      <c r="C1072" s="285" t="s">
        <v>155</v>
      </c>
      <c r="D1072" s="285" t="s">
        <v>187</v>
      </c>
      <c r="E1072" s="285" t="s">
        <v>106</v>
      </c>
      <c r="F1072" s="285" t="s">
        <v>189</v>
      </c>
      <c r="G1072" s="285">
        <v>4823</v>
      </c>
      <c r="L1072" s="320" t="s">
        <v>133</v>
      </c>
      <c r="M1072" s="310">
        <v>4823</v>
      </c>
      <c r="N1072" s="239"/>
      <c r="O1072" s="239"/>
    </row>
    <row r="1073" spans="1:15">
      <c r="A1073" s="254" t="str">
        <f t="shared" si="162"/>
        <v>71040901105129</v>
      </c>
      <c r="B1073" s="285" t="s">
        <v>439</v>
      </c>
      <c r="C1073" s="285" t="s">
        <v>155</v>
      </c>
      <c r="D1073" s="285" t="s">
        <v>187</v>
      </c>
      <c r="E1073" s="285" t="s">
        <v>106</v>
      </c>
      <c r="F1073" s="285" t="s">
        <v>189</v>
      </c>
      <c r="G1073" s="285">
        <v>5129</v>
      </c>
      <c r="L1073" s="320" t="s">
        <v>424</v>
      </c>
      <c r="M1073" s="310">
        <v>5129</v>
      </c>
      <c r="N1073" s="239"/>
      <c r="O1073" s="239"/>
    </row>
    <row r="1074" spans="1:15">
      <c r="A1074" s="254" t="str">
        <f t="shared" si="162"/>
        <v>71040901110000</v>
      </c>
      <c r="B1074" s="285" t="s">
        <v>439</v>
      </c>
      <c r="C1074" s="285" t="s">
        <v>155</v>
      </c>
      <c r="D1074" s="285" t="s">
        <v>187</v>
      </c>
      <c r="E1074" s="285" t="s">
        <v>106</v>
      </c>
      <c r="F1074" s="285" t="s">
        <v>104</v>
      </c>
      <c r="G1074" s="285" t="s">
        <v>440</v>
      </c>
      <c r="L1074" s="320" t="s">
        <v>533</v>
      </c>
      <c r="N1074" s="239"/>
      <c r="O1074" s="239"/>
    </row>
    <row r="1075" spans="1:15" ht="30">
      <c r="A1075" s="254" t="str">
        <f t="shared" si="162"/>
        <v>71040901114512</v>
      </c>
      <c r="B1075" s="285" t="s">
        <v>439</v>
      </c>
      <c r="C1075" s="285" t="s">
        <v>155</v>
      </c>
      <c r="D1075" s="285" t="s">
        <v>187</v>
      </c>
      <c r="E1075" s="285" t="s">
        <v>106</v>
      </c>
      <c r="F1075" s="285" t="s">
        <v>104</v>
      </c>
      <c r="G1075" s="285" t="s">
        <v>229</v>
      </c>
      <c r="L1075" s="320" t="s">
        <v>230</v>
      </c>
      <c r="M1075" s="310">
        <v>4512</v>
      </c>
      <c r="N1075" s="239"/>
      <c r="O1075" s="239"/>
    </row>
    <row r="1076" spans="1:15">
      <c r="A1076" s="254" t="str">
        <f t="shared" si="162"/>
        <v>71050101015112</v>
      </c>
      <c r="B1076" s="285" t="s">
        <v>439</v>
      </c>
      <c r="C1076" s="285" t="s">
        <v>149</v>
      </c>
      <c r="D1076" s="285" t="s">
        <v>106</v>
      </c>
      <c r="E1076" s="285" t="s">
        <v>106</v>
      </c>
      <c r="F1076" s="285" t="s">
        <v>106</v>
      </c>
      <c r="G1076" s="285">
        <v>5112</v>
      </c>
      <c r="L1076" s="320" t="s">
        <v>173</v>
      </c>
      <c r="M1076" s="310">
        <v>5112</v>
      </c>
      <c r="N1076" s="239"/>
      <c r="O1076" s="239"/>
    </row>
    <row r="1077" spans="1:15" ht="30">
      <c r="A1077" s="254" t="str">
        <f t="shared" si="162"/>
        <v>71050101015113</v>
      </c>
      <c r="B1077" s="285" t="s">
        <v>439</v>
      </c>
      <c r="C1077" s="285" t="s">
        <v>149</v>
      </c>
      <c r="D1077" s="285" t="s">
        <v>106</v>
      </c>
      <c r="E1077" s="285" t="s">
        <v>106</v>
      </c>
      <c r="F1077" s="285" t="s">
        <v>106</v>
      </c>
      <c r="G1077" s="285">
        <v>5113</v>
      </c>
      <c r="L1077" s="320" t="s">
        <v>174</v>
      </c>
      <c r="M1077" s="310">
        <v>5113</v>
      </c>
      <c r="N1077" s="239"/>
      <c r="O1077" s="239"/>
    </row>
    <row r="1078" spans="1:15">
      <c r="A1078" s="254" t="str">
        <f t="shared" si="162"/>
        <v>71050101020000</v>
      </c>
      <c r="B1078" s="285" t="s">
        <v>439</v>
      </c>
      <c r="C1078" s="285" t="s">
        <v>149</v>
      </c>
      <c r="D1078" s="285" t="s">
        <v>106</v>
      </c>
      <c r="E1078" s="285" t="s">
        <v>106</v>
      </c>
      <c r="F1078" s="285" t="s">
        <v>140</v>
      </c>
      <c r="G1078" s="285" t="s">
        <v>440</v>
      </c>
      <c r="L1078" s="320" t="s">
        <v>534</v>
      </c>
      <c r="N1078" s="239"/>
      <c r="O1078" s="239"/>
    </row>
    <row r="1079" spans="1:15">
      <c r="A1079" s="254" t="str">
        <f t="shared" si="162"/>
        <v>71050101024213</v>
      </c>
      <c r="B1079" s="285" t="s">
        <v>439</v>
      </c>
      <c r="C1079" s="285" t="s">
        <v>149</v>
      </c>
      <c r="D1079" s="285" t="s">
        <v>106</v>
      </c>
      <c r="E1079" s="285" t="s">
        <v>106</v>
      </c>
      <c r="F1079" s="285" t="s">
        <v>140</v>
      </c>
      <c r="G1079" s="285">
        <v>4213</v>
      </c>
      <c r="L1079" s="320" t="s">
        <v>115</v>
      </c>
      <c r="M1079" s="310">
        <v>4213</v>
      </c>
      <c r="N1079" s="239"/>
      <c r="O1079" s="239"/>
    </row>
    <row r="1080" spans="1:15">
      <c r="A1080" s="254" t="str">
        <f t="shared" si="162"/>
        <v>71050300000000</v>
      </c>
      <c r="B1080" s="285" t="s">
        <v>439</v>
      </c>
      <c r="C1080" s="285" t="s">
        <v>149</v>
      </c>
      <c r="D1080" s="285" t="s">
        <v>442</v>
      </c>
      <c r="E1080" s="285" t="s">
        <v>441</v>
      </c>
      <c r="F1080" s="285" t="s">
        <v>441</v>
      </c>
      <c r="G1080" s="285" t="s">
        <v>440</v>
      </c>
      <c r="L1080" s="320" t="s">
        <v>535</v>
      </c>
      <c r="N1080" s="239"/>
      <c r="O1080" s="239"/>
    </row>
    <row r="1081" spans="1:15">
      <c r="A1081" s="254" t="str">
        <f t="shared" si="162"/>
        <v>71050300000001</v>
      </c>
      <c r="B1081" s="285" t="s">
        <v>439</v>
      </c>
      <c r="C1081" s="285" t="s">
        <v>149</v>
      </c>
      <c r="D1081" s="285" t="s">
        <v>442</v>
      </c>
      <c r="E1081" s="285" t="s">
        <v>441</v>
      </c>
      <c r="F1081" s="285" t="s">
        <v>441</v>
      </c>
      <c r="G1081" s="285" t="s">
        <v>96</v>
      </c>
      <c r="L1081" s="320" t="e">
        <v>#N/A</v>
      </c>
      <c r="N1081" s="239"/>
      <c r="O1081" s="239"/>
    </row>
    <row r="1082" spans="1:15">
      <c r="A1082" s="254" t="str">
        <f t="shared" ref="A1082:A1145" si="163">CONCATENATE(B1082,C1082,D1082,E1082,F1082,G1082)</f>
        <v>71050301000000</v>
      </c>
      <c r="B1082" s="285" t="s">
        <v>439</v>
      </c>
      <c r="C1082" s="285" t="s">
        <v>149</v>
      </c>
      <c r="D1082" s="285" t="s">
        <v>442</v>
      </c>
      <c r="E1082" s="285" t="s">
        <v>106</v>
      </c>
      <c r="F1082" s="285" t="s">
        <v>441</v>
      </c>
      <c r="G1082" s="285" t="s">
        <v>440</v>
      </c>
      <c r="L1082" s="320" t="s">
        <v>536</v>
      </c>
      <c r="N1082" s="239"/>
      <c r="O1082" s="239"/>
    </row>
    <row r="1083" spans="1:15">
      <c r="A1083" s="254" t="str">
        <f t="shared" si="163"/>
        <v>71050301000001</v>
      </c>
      <c r="B1083" s="285" t="s">
        <v>439</v>
      </c>
      <c r="C1083" s="285" t="s">
        <v>149</v>
      </c>
      <c r="D1083" s="285" t="s">
        <v>442</v>
      </c>
      <c r="E1083" s="285" t="s">
        <v>106</v>
      </c>
      <c r="F1083" s="285" t="s">
        <v>441</v>
      </c>
      <c r="G1083" s="285" t="s">
        <v>96</v>
      </c>
      <c r="L1083" s="320" t="e">
        <v>#N/A</v>
      </c>
      <c r="N1083" s="239"/>
      <c r="O1083" s="239"/>
    </row>
    <row r="1084" spans="1:15">
      <c r="A1084" s="254" t="str">
        <f t="shared" si="163"/>
        <v>71050301010000</v>
      </c>
      <c r="B1084" s="285" t="s">
        <v>439</v>
      </c>
      <c r="C1084" s="285" t="s">
        <v>149</v>
      </c>
      <c r="D1084" s="285" t="s">
        <v>442</v>
      </c>
      <c r="E1084" s="285" t="s">
        <v>106</v>
      </c>
      <c r="F1084" s="285" t="s">
        <v>106</v>
      </c>
      <c r="G1084" s="285" t="s">
        <v>440</v>
      </c>
      <c r="L1084" s="320" t="s">
        <v>537</v>
      </c>
      <c r="N1084" s="239"/>
      <c r="O1084" s="239"/>
    </row>
    <row r="1085" spans="1:15">
      <c r="A1085" s="254" t="str">
        <f t="shared" si="163"/>
        <v>71050301014213</v>
      </c>
      <c r="B1085" s="285" t="s">
        <v>439</v>
      </c>
      <c r="C1085" s="285" t="s">
        <v>149</v>
      </c>
      <c r="D1085" s="285" t="s">
        <v>442</v>
      </c>
      <c r="E1085" s="285" t="s">
        <v>106</v>
      </c>
      <c r="F1085" s="285" t="s">
        <v>106</v>
      </c>
      <c r="G1085" s="285">
        <v>4213</v>
      </c>
      <c r="L1085" s="320" t="s">
        <v>115</v>
      </c>
      <c r="M1085" s="310">
        <v>4213</v>
      </c>
      <c r="N1085" s="239"/>
      <c r="O1085" s="239"/>
    </row>
    <row r="1086" spans="1:15">
      <c r="A1086" s="254" t="str">
        <f t="shared" si="163"/>
        <v>71050601014269</v>
      </c>
      <c r="B1086" s="285" t="s">
        <v>439</v>
      </c>
      <c r="C1086" s="285" t="s">
        <v>149</v>
      </c>
      <c r="D1086" s="285" t="s">
        <v>157</v>
      </c>
      <c r="E1086" s="285" t="s">
        <v>106</v>
      </c>
      <c r="F1086" s="285" t="s">
        <v>106</v>
      </c>
      <c r="G1086" s="285">
        <v>4269</v>
      </c>
      <c r="L1086" s="320" t="s">
        <v>240</v>
      </c>
      <c r="M1086" s="310">
        <v>4269</v>
      </c>
      <c r="N1086" s="239"/>
      <c r="O1086" s="239"/>
    </row>
    <row r="1087" spans="1:15" ht="45">
      <c r="A1087" s="254" t="str">
        <f t="shared" si="163"/>
        <v>71050601014638</v>
      </c>
      <c r="B1087" s="285" t="s">
        <v>439</v>
      </c>
      <c r="C1087" s="285" t="s">
        <v>149</v>
      </c>
      <c r="D1087" s="285" t="s">
        <v>157</v>
      </c>
      <c r="E1087" s="285" t="s">
        <v>106</v>
      </c>
      <c r="F1087" s="285" t="s">
        <v>106</v>
      </c>
      <c r="G1087" s="285">
        <v>4638</v>
      </c>
      <c r="L1087" s="320" t="s">
        <v>241</v>
      </c>
      <c r="M1087" s="310">
        <v>4638</v>
      </c>
      <c r="N1087" s="239"/>
      <c r="O1087" s="239"/>
    </row>
    <row r="1088" spans="1:15" ht="30">
      <c r="A1088" s="254" t="str">
        <f t="shared" si="163"/>
        <v>71050601014819</v>
      </c>
      <c r="B1088" s="285" t="s">
        <v>439</v>
      </c>
      <c r="C1088" s="285" t="s">
        <v>149</v>
      </c>
      <c r="D1088" s="285" t="s">
        <v>157</v>
      </c>
      <c r="E1088" s="285" t="s">
        <v>106</v>
      </c>
      <c r="F1088" s="285" t="s">
        <v>106</v>
      </c>
      <c r="G1088" s="285">
        <v>4819</v>
      </c>
      <c r="L1088" s="320" t="s">
        <v>219</v>
      </c>
      <c r="M1088" s="310">
        <v>4819</v>
      </c>
      <c r="N1088" s="239"/>
      <c r="O1088" s="239"/>
    </row>
    <row r="1089" spans="1:15" ht="30">
      <c r="A1089" s="254" t="str">
        <f t="shared" si="163"/>
        <v>71050601015113</v>
      </c>
      <c r="B1089" s="285" t="s">
        <v>439</v>
      </c>
      <c r="C1089" s="285" t="s">
        <v>149</v>
      </c>
      <c r="D1089" s="285" t="s">
        <v>157</v>
      </c>
      <c r="E1089" s="285" t="s">
        <v>106</v>
      </c>
      <c r="F1089" s="285" t="s">
        <v>106</v>
      </c>
      <c r="G1089" s="285">
        <v>5113</v>
      </c>
      <c r="L1089" s="320" t="s">
        <v>174</v>
      </c>
      <c r="M1089" s="310">
        <v>5113</v>
      </c>
      <c r="N1089" s="239"/>
      <c r="O1089" s="239"/>
    </row>
    <row r="1090" spans="1:15">
      <c r="A1090" s="254" t="str">
        <f t="shared" si="163"/>
        <v>71050601040000</v>
      </c>
      <c r="B1090" s="285" t="s">
        <v>439</v>
      </c>
      <c r="C1090" s="285" t="s">
        <v>149</v>
      </c>
      <c r="D1090" s="285" t="s">
        <v>157</v>
      </c>
      <c r="E1090" s="285" t="s">
        <v>106</v>
      </c>
      <c r="F1090" s="285" t="s">
        <v>155</v>
      </c>
      <c r="G1090" s="285" t="s">
        <v>440</v>
      </c>
      <c r="L1090" s="320" t="s">
        <v>538</v>
      </c>
      <c r="N1090" s="239"/>
      <c r="O1090" s="239"/>
    </row>
    <row r="1091" spans="1:15">
      <c r="A1091" s="254" t="str">
        <f t="shared" si="163"/>
        <v>71050601044269</v>
      </c>
      <c r="B1091" s="285" t="s">
        <v>439</v>
      </c>
      <c r="C1091" s="285" t="s">
        <v>149</v>
      </c>
      <c r="D1091" s="285" t="s">
        <v>157</v>
      </c>
      <c r="E1091" s="285" t="s">
        <v>106</v>
      </c>
      <c r="F1091" s="285" t="s">
        <v>155</v>
      </c>
      <c r="G1091" s="285">
        <v>4269</v>
      </c>
      <c r="L1091" s="320" t="s">
        <v>240</v>
      </c>
      <c r="M1091" s="310">
        <v>4269</v>
      </c>
      <c r="N1091" s="239"/>
      <c r="O1091" s="239"/>
    </row>
    <row r="1092" spans="1:15" ht="30">
      <c r="A1092" s="254" t="str">
        <f t="shared" si="163"/>
        <v>71050601044819</v>
      </c>
      <c r="B1092" s="285" t="s">
        <v>439</v>
      </c>
      <c r="C1092" s="285" t="s">
        <v>149</v>
      </c>
      <c r="D1092" s="285" t="s">
        <v>157</v>
      </c>
      <c r="E1092" s="285" t="s">
        <v>106</v>
      </c>
      <c r="F1092" s="285" t="s">
        <v>155</v>
      </c>
      <c r="G1092" s="285">
        <v>4819</v>
      </c>
      <c r="L1092" s="320" t="s">
        <v>219</v>
      </c>
      <c r="M1092" s="310">
        <v>4819</v>
      </c>
      <c r="N1092" s="239"/>
      <c r="O1092" s="239"/>
    </row>
    <row r="1093" spans="1:15">
      <c r="A1093" s="254" t="str">
        <f t="shared" si="163"/>
        <v>71050601045221</v>
      </c>
      <c r="B1093" s="285" t="s">
        <v>439</v>
      </c>
      <c r="C1093" s="285" t="s">
        <v>149</v>
      </c>
      <c r="D1093" s="285" t="s">
        <v>157</v>
      </c>
      <c r="E1093" s="285" t="s">
        <v>106</v>
      </c>
      <c r="F1093" s="285" t="s">
        <v>155</v>
      </c>
      <c r="G1093" s="285">
        <v>5221</v>
      </c>
      <c r="L1093" s="320" t="s">
        <v>428</v>
      </c>
      <c r="M1093" s="310">
        <v>5221</v>
      </c>
      <c r="N1093" s="239"/>
      <c r="O1093" s="239"/>
    </row>
    <row r="1094" spans="1:15">
      <c r="A1094" s="254" t="str">
        <f t="shared" si="163"/>
        <v>71050601050000</v>
      </c>
      <c r="B1094" s="285" t="s">
        <v>439</v>
      </c>
      <c r="C1094" s="285" t="s">
        <v>149</v>
      </c>
      <c r="D1094" s="285" t="s">
        <v>157</v>
      </c>
      <c r="E1094" s="285" t="s">
        <v>106</v>
      </c>
      <c r="F1094" s="285" t="s">
        <v>149</v>
      </c>
      <c r="G1094" s="285" t="s">
        <v>440</v>
      </c>
      <c r="L1094" s="320" t="s">
        <v>539</v>
      </c>
      <c r="N1094" s="239"/>
      <c r="O1094" s="239"/>
    </row>
    <row r="1095" spans="1:15">
      <c r="A1095" s="254" t="str">
        <f t="shared" si="163"/>
        <v>71050601054861</v>
      </c>
      <c r="B1095" s="285" t="s">
        <v>439</v>
      </c>
      <c r="C1095" s="285" t="s">
        <v>149</v>
      </c>
      <c r="D1095" s="285" t="s">
        <v>157</v>
      </c>
      <c r="E1095" s="285" t="s">
        <v>106</v>
      </c>
      <c r="F1095" s="285" t="s">
        <v>149</v>
      </c>
      <c r="G1095" s="285">
        <v>4861</v>
      </c>
      <c r="L1095" s="320" t="s">
        <v>134</v>
      </c>
      <c r="M1095" s="310">
        <v>4861</v>
      </c>
      <c r="N1095" s="239"/>
      <c r="O1095" s="239"/>
    </row>
    <row r="1096" spans="1:15">
      <c r="A1096" s="254" t="str">
        <f t="shared" si="163"/>
        <v>71060101025111</v>
      </c>
      <c r="B1096" s="285" t="s">
        <v>439</v>
      </c>
      <c r="C1096" s="285" t="s">
        <v>157</v>
      </c>
      <c r="D1096" s="285" t="s">
        <v>106</v>
      </c>
      <c r="E1096" s="285" t="s">
        <v>106</v>
      </c>
      <c r="F1096" s="285" t="s">
        <v>140</v>
      </c>
      <c r="G1096" s="285">
        <v>5111</v>
      </c>
      <c r="L1096" s="320" t="s">
        <v>421</v>
      </c>
      <c r="M1096" s="310">
        <v>5111</v>
      </c>
      <c r="N1096" s="239"/>
      <c r="O1096" s="239"/>
    </row>
    <row r="1097" spans="1:15">
      <c r="A1097" s="254" t="str">
        <f t="shared" si="163"/>
        <v>71060101025112</v>
      </c>
      <c r="B1097" s="285" t="s">
        <v>439</v>
      </c>
      <c r="C1097" s="285" t="s">
        <v>157</v>
      </c>
      <c r="D1097" s="285" t="s">
        <v>106</v>
      </c>
      <c r="E1097" s="285" t="s">
        <v>106</v>
      </c>
      <c r="F1097" s="285" t="s">
        <v>140</v>
      </c>
      <c r="G1097" s="285">
        <v>5112</v>
      </c>
      <c r="L1097" s="320" t="s">
        <v>173</v>
      </c>
      <c r="M1097" s="310">
        <v>5112</v>
      </c>
      <c r="N1097" s="239"/>
      <c r="O1097" s="239"/>
    </row>
    <row r="1098" spans="1:15">
      <c r="A1098" s="254" t="str">
        <f t="shared" si="163"/>
        <v>71060300000000</v>
      </c>
      <c r="B1098" s="285" t="s">
        <v>439</v>
      </c>
      <c r="C1098" s="285" t="s">
        <v>157</v>
      </c>
      <c r="D1098" s="285" t="s">
        <v>442</v>
      </c>
      <c r="E1098" s="285" t="s">
        <v>441</v>
      </c>
      <c r="F1098" s="285" t="s">
        <v>441</v>
      </c>
      <c r="G1098" s="285" t="s">
        <v>440</v>
      </c>
      <c r="L1098" s="320" t="s">
        <v>540</v>
      </c>
      <c r="N1098" s="239"/>
      <c r="O1098" s="239"/>
    </row>
    <row r="1099" spans="1:15">
      <c r="A1099" s="254" t="str">
        <f t="shared" si="163"/>
        <v>71060300000001</v>
      </c>
      <c r="B1099" s="285" t="s">
        <v>439</v>
      </c>
      <c r="C1099" s="285" t="s">
        <v>157</v>
      </c>
      <c r="D1099" s="285" t="s">
        <v>442</v>
      </c>
      <c r="E1099" s="285" t="s">
        <v>441</v>
      </c>
      <c r="F1099" s="285" t="s">
        <v>441</v>
      </c>
      <c r="G1099" s="285" t="s">
        <v>96</v>
      </c>
      <c r="L1099" s="320" t="e">
        <v>#N/A</v>
      </c>
      <c r="N1099" s="239"/>
      <c r="O1099" s="239"/>
    </row>
    <row r="1100" spans="1:15">
      <c r="A1100" s="254" t="str">
        <f t="shared" si="163"/>
        <v>71060301000000</v>
      </c>
      <c r="B1100" s="285" t="s">
        <v>439</v>
      </c>
      <c r="C1100" s="285" t="s">
        <v>157</v>
      </c>
      <c r="D1100" s="285" t="s">
        <v>442</v>
      </c>
      <c r="E1100" s="285" t="s">
        <v>106</v>
      </c>
      <c r="F1100" s="285" t="s">
        <v>441</v>
      </c>
      <c r="G1100" s="285" t="s">
        <v>440</v>
      </c>
      <c r="L1100" s="320" t="s">
        <v>541</v>
      </c>
      <c r="N1100" s="239"/>
      <c r="O1100" s="239"/>
    </row>
    <row r="1101" spans="1:15">
      <c r="A1101" s="254" t="str">
        <f t="shared" si="163"/>
        <v>71060301000001</v>
      </c>
      <c r="B1101" s="285" t="s">
        <v>439</v>
      </c>
      <c r="C1101" s="285" t="s">
        <v>157</v>
      </c>
      <c r="D1101" s="285" t="s">
        <v>442</v>
      </c>
      <c r="E1101" s="285" t="s">
        <v>106</v>
      </c>
      <c r="F1101" s="285" t="s">
        <v>441</v>
      </c>
      <c r="G1101" s="285" t="s">
        <v>96</v>
      </c>
      <c r="L1101" s="320" t="e">
        <v>#N/A</v>
      </c>
      <c r="N1101" s="239"/>
      <c r="O1101" s="239"/>
    </row>
    <row r="1102" spans="1:15">
      <c r="A1102" s="254" t="str">
        <f t="shared" si="163"/>
        <v>71060301010000</v>
      </c>
      <c r="B1102" s="285" t="s">
        <v>439</v>
      </c>
      <c r="C1102" s="285" t="s">
        <v>157</v>
      </c>
      <c r="D1102" s="285" t="s">
        <v>442</v>
      </c>
      <c r="E1102" s="285" t="s">
        <v>106</v>
      </c>
      <c r="F1102" s="285" t="s">
        <v>106</v>
      </c>
      <c r="G1102" s="285" t="s">
        <v>440</v>
      </c>
      <c r="L1102" s="320" t="s">
        <v>542</v>
      </c>
      <c r="N1102" s="239"/>
      <c r="O1102" s="239"/>
    </row>
    <row r="1103" spans="1:15">
      <c r="A1103" s="254" t="str">
        <f t="shared" si="163"/>
        <v>71060301014861</v>
      </c>
      <c r="B1103" s="285" t="s">
        <v>439</v>
      </c>
      <c r="C1103" s="285" t="s">
        <v>157</v>
      </c>
      <c r="D1103" s="285" t="s">
        <v>442</v>
      </c>
      <c r="E1103" s="285" t="s">
        <v>106</v>
      </c>
      <c r="F1103" s="285" t="s">
        <v>106</v>
      </c>
      <c r="G1103" s="285">
        <v>4861</v>
      </c>
      <c r="L1103" s="320" t="s">
        <v>134</v>
      </c>
      <c r="M1103" s="310">
        <v>4861</v>
      </c>
      <c r="N1103" s="239"/>
      <c r="O1103" s="239"/>
    </row>
    <row r="1104" spans="1:15">
      <c r="A1104" s="254" t="str">
        <f t="shared" si="163"/>
        <v>71060301020000</v>
      </c>
      <c r="B1104" s="285" t="s">
        <v>439</v>
      </c>
      <c r="C1104" s="285" t="s">
        <v>157</v>
      </c>
      <c r="D1104" s="285" t="s">
        <v>442</v>
      </c>
      <c r="E1104" s="285" t="s">
        <v>106</v>
      </c>
      <c r="F1104" s="285" t="s">
        <v>140</v>
      </c>
      <c r="G1104" s="285" t="s">
        <v>440</v>
      </c>
      <c r="L1104" s="320" t="s">
        <v>543</v>
      </c>
      <c r="N1104" s="239"/>
      <c r="O1104" s="239"/>
    </row>
    <row r="1105" spans="1:15">
      <c r="A1105" s="254" t="str">
        <f t="shared" si="163"/>
        <v>71060301024861</v>
      </c>
      <c r="B1105" s="285" t="s">
        <v>439</v>
      </c>
      <c r="C1105" s="285" t="s">
        <v>157</v>
      </c>
      <c r="D1105" s="285" t="s">
        <v>442</v>
      </c>
      <c r="E1105" s="285" t="s">
        <v>106</v>
      </c>
      <c r="F1105" s="285" t="s">
        <v>140</v>
      </c>
      <c r="G1105" s="285">
        <v>4861</v>
      </c>
      <c r="L1105" s="320" t="s">
        <v>134</v>
      </c>
      <c r="M1105" s="310">
        <v>4861</v>
      </c>
      <c r="N1105" s="239"/>
      <c r="O1105" s="239"/>
    </row>
    <row r="1106" spans="1:15">
      <c r="A1106" s="254" t="str">
        <f t="shared" si="163"/>
        <v>71060301030000</v>
      </c>
      <c r="B1106" s="285" t="s">
        <v>439</v>
      </c>
      <c r="C1106" s="285" t="s">
        <v>157</v>
      </c>
      <c r="D1106" s="285" t="s">
        <v>442</v>
      </c>
      <c r="E1106" s="285" t="s">
        <v>106</v>
      </c>
      <c r="F1106" s="285" t="s">
        <v>442</v>
      </c>
      <c r="G1106" s="285" t="s">
        <v>440</v>
      </c>
      <c r="L1106" s="320" t="s">
        <v>544</v>
      </c>
      <c r="N1106" s="239"/>
      <c r="O1106" s="239"/>
    </row>
    <row r="1107" spans="1:15">
      <c r="A1107" s="254" t="str">
        <f t="shared" si="163"/>
        <v>71060301034861</v>
      </c>
      <c r="B1107" s="285" t="s">
        <v>439</v>
      </c>
      <c r="C1107" s="285" t="s">
        <v>157</v>
      </c>
      <c r="D1107" s="285" t="s">
        <v>442</v>
      </c>
      <c r="E1107" s="285" t="s">
        <v>106</v>
      </c>
      <c r="F1107" s="285" t="s">
        <v>442</v>
      </c>
      <c r="G1107" s="285">
        <v>4861</v>
      </c>
      <c r="L1107" s="320" t="s">
        <v>134</v>
      </c>
      <c r="M1107" s="310">
        <v>4861</v>
      </c>
      <c r="N1107" s="239"/>
      <c r="O1107" s="239"/>
    </row>
    <row r="1108" spans="1:15">
      <c r="A1108" s="254" t="str">
        <f t="shared" si="163"/>
        <v>71060301040000</v>
      </c>
      <c r="B1108" s="285" t="s">
        <v>439</v>
      </c>
      <c r="C1108" s="285" t="s">
        <v>157</v>
      </c>
      <c r="D1108" s="285" t="s">
        <v>442</v>
      </c>
      <c r="E1108" s="285" t="s">
        <v>106</v>
      </c>
      <c r="F1108" s="285" t="s">
        <v>155</v>
      </c>
      <c r="G1108" s="285" t="s">
        <v>440</v>
      </c>
      <c r="L1108" s="320" t="s">
        <v>545</v>
      </c>
      <c r="N1108" s="239"/>
      <c r="O1108" s="239"/>
    </row>
    <row r="1109" spans="1:15">
      <c r="A1109" s="254" t="str">
        <f t="shared" si="163"/>
        <v>71060301044861</v>
      </c>
      <c r="B1109" s="285" t="s">
        <v>439</v>
      </c>
      <c r="C1109" s="285" t="s">
        <v>157</v>
      </c>
      <c r="D1109" s="285" t="s">
        <v>442</v>
      </c>
      <c r="E1109" s="285" t="s">
        <v>106</v>
      </c>
      <c r="F1109" s="285" t="s">
        <v>155</v>
      </c>
      <c r="G1109" s="285">
        <v>4861</v>
      </c>
      <c r="L1109" s="320" t="s">
        <v>134</v>
      </c>
      <c r="M1109" s="310">
        <v>4861</v>
      </c>
      <c r="N1109" s="239"/>
      <c r="O1109" s="239"/>
    </row>
    <row r="1110" spans="1:15">
      <c r="A1110" s="254" t="str">
        <f t="shared" si="163"/>
        <v>71060301050000</v>
      </c>
      <c r="B1110" s="285" t="s">
        <v>439</v>
      </c>
      <c r="C1110" s="285" t="s">
        <v>157</v>
      </c>
      <c r="D1110" s="285" t="s">
        <v>442</v>
      </c>
      <c r="E1110" s="285" t="s">
        <v>106</v>
      </c>
      <c r="F1110" s="285" t="s">
        <v>149</v>
      </c>
      <c r="G1110" s="285" t="s">
        <v>440</v>
      </c>
      <c r="L1110" s="320" t="s">
        <v>546</v>
      </c>
      <c r="N1110" s="239"/>
      <c r="O1110" s="239"/>
    </row>
    <row r="1111" spans="1:15">
      <c r="A1111" s="254" t="str">
        <f t="shared" si="163"/>
        <v>71060301054861</v>
      </c>
      <c r="B1111" s="285" t="s">
        <v>439</v>
      </c>
      <c r="C1111" s="285" t="s">
        <v>157</v>
      </c>
      <c r="D1111" s="285" t="s">
        <v>442</v>
      </c>
      <c r="E1111" s="285" t="s">
        <v>106</v>
      </c>
      <c r="F1111" s="285" t="s">
        <v>149</v>
      </c>
      <c r="G1111" s="285">
        <v>4861</v>
      </c>
      <c r="L1111" s="320" t="s">
        <v>134</v>
      </c>
      <c r="M1111" s="310">
        <v>4861</v>
      </c>
      <c r="N1111" s="239"/>
      <c r="O1111" s="239"/>
    </row>
    <row r="1112" spans="1:15">
      <c r="A1112" s="254" t="str">
        <f t="shared" si="163"/>
        <v>71060401010000</v>
      </c>
      <c r="B1112" s="285" t="s">
        <v>439</v>
      </c>
      <c r="C1112" s="285" t="s">
        <v>157</v>
      </c>
      <c r="D1112" s="285" t="s">
        <v>155</v>
      </c>
      <c r="E1112" s="285" t="s">
        <v>106</v>
      </c>
      <c r="F1112" s="285" t="s">
        <v>106</v>
      </c>
      <c r="G1112" s="285" t="s">
        <v>440</v>
      </c>
      <c r="L1112" s="320" t="s">
        <v>547</v>
      </c>
      <c r="N1112" s="239"/>
      <c r="O1112" s="239"/>
    </row>
    <row r="1113" spans="1:15" ht="30">
      <c r="A1113" s="254" t="str">
        <f t="shared" si="163"/>
        <v>71060401015113</v>
      </c>
      <c r="B1113" s="285" t="s">
        <v>439</v>
      </c>
      <c r="C1113" s="285" t="s">
        <v>157</v>
      </c>
      <c r="D1113" s="285" t="s">
        <v>155</v>
      </c>
      <c r="E1113" s="285" t="s">
        <v>106</v>
      </c>
      <c r="F1113" s="285" t="s">
        <v>106</v>
      </c>
      <c r="G1113" s="285">
        <v>5113</v>
      </c>
      <c r="L1113" s="320" t="s">
        <v>174</v>
      </c>
      <c r="M1113" s="310">
        <v>5113</v>
      </c>
      <c r="N1113" s="239"/>
      <c r="O1113" s="239"/>
    </row>
    <row r="1114" spans="1:15">
      <c r="A1114" s="254" t="str">
        <f t="shared" si="163"/>
        <v>71060401015129</v>
      </c>
      <c r="B1114" s="285" t="s">
        <v>439</v>
      </c>
      <c r="C1114" s="285" t="s">
        <v>157</v>
      </c>
      <c r="D1114" s="285" t="s">
        <v>155</v>
      </c>
      <c r="E1114" s="285" t="s">
        <v>106</v>
      </c>
      <c r="F1114" s="285" t="s">
        <v>106</v>
      </c>
      <c r="G1114" s="285">
        <v>5129</v>
      </c>
      <c r="L1114" s="320" t="s">
        <v>424</v>
      </c>
      <c r="M1114" s="310">
        <v>5129</v>
      </c>
      <c r="N1114" s="239"/>
      <c r="O1114" s="239"/>
    </row>
    <row r="1115" spans="1:15">
      <c r="A1115" s="254" t="str">
        <f t="shared" si="163"/>
        <v>71060401020000</v>
      </c>
      <c r="B1115" s="285" t="s">
        <v>439</v>
      </c>
      <c r="C1115" s="285" t="s">
        <v>157</v>
      </c>
      <c r="D1115" s="285" t="s">
        <v>155</v>
      </c>
      <c r="E1115" s="285" t="s">
        <v>106</v>
      </c>
      <c r="F1115" s="285" t="s">
        <v>140</v>
      </c>
      <c r="G1115" s="285" t="s">
        <v>440</v>
      </c>
      <c r="L1115" s="320" t="s">
        <v>548</v>
      </c>
      <c r="N1115" s="239"/>
      <c r="O1115" s="239"/>
    </row>
    <row r="1116" spans="1:15" ht="30">
      <c r="A1116" s="254" t="str">
        <f t="shared" si="163"/>
        <v>71060401024511</v>
      </c>
      <c r="B1116" s="285" t="s">
        <v>439</v>
      </c>
      <c r="C1116" s="285" t="s">
        <v>157</v>
      </c>
      <c r="D1116" s="285" t="s">
        <v>155</v>
      </c>
      <c r="E1116" s="285" t="s">
        <v>106</v>
      </c>
      <c r="F1116" s="285" t="s">
        <v>140</v>
      </c>
      <c r="G1116" s="285">
        <v>4511</v>
      </c>
      <c r="L1116" s="320" t="s">
        <v>217</v>
      </c>
      <c r="M1116" s="310">
        <v>4511</v>
      </c>
      <c r="N1116" s="239"/>
      <c r="O1116" s="239"/>
    </row>
    <row r="1117" spans="1:15">
      <c r="A1117" s="254" t="str">
        <f t="shared" si="163"/>
        <v>71060401024861</v>
      </c>
      <c r="B1117" s="285" t="s">
        <v>439</v>
      </c>
      <c r="C1117" s="285" t="s">
        <v>157</v>
      </c>
      <c r="D1117" s="285" t="s">
        <v>155</v>
      </c>
      <c r="E1117" s="285" t="s">
        <v>106</v>
      </c>
      <c r="F1117" s="285" t="s">
        <v>140</v>
      </c>
      <c r="G1117" s="285">
        <v>4861</v>
      </c>
      <c r="L1117" s="320" t="s">
        <v>134</v>
      </c>
      <c r="M1117" s="310">
        <v>4861</v>
      </c>
      <c r="N1117" s="239"/>
      <c r="O1117" s="239"/>
    </row>
    <row r="1118" spans="1:15">
      <c r="A1118" s="254" t="str">
        <f t="shared" si="163"/>
        <v>71060401040000</v>
      </c>
      <c r="B1118" s="285" t="s">
        <v>439</v>
      </c>
      <c r="C1118" s="285" t="s">
        <v>157</v>
      </c>
      <c r="D1118" s="285" t="s">
        <v>155</v>
      </c>
      <c r="E1118" s="285" t="s">
        <v>106</v>
      </c>
      <c r="F1118" s="285" t="s">
        <v>155</v>
      </c>
      <c r="G1118" s="285" t="s">
        <v>440</v>
      </c>
      <c r="L1118" s="320" t="s">
        <v>549</v>
      </c>
      <c r="N1118" s="239"/>
      <c r="O1118" s="239"/>
    </row>
    <row r="1119" spans="1:15" ht="30">
      <c r="A1119" s="254" t="str">
        <f t="shared" si="163"/>
        <v>71060401045113</v>
      </c>
      <c r="B1119" s="285" t="s">
        <v>439</v>
      </c>
      <c r="C1119" s="285" t="s">
        <v>157</v>
      </c>
      <c r="D1119" s="285" t="s">
        <v>155</v>
      </c>
      <c r="E1119" s="285" t="s">
        <v>106</v>
      </c>
      <c r="F1119" s="285" t="s">
        <v>155</v>
      </c>
      <c r="G1119" s="285">
        <v>5113</v>
      </c>
      <c r="L1119" s="320" t="s">
        <v>174</v>
      </c>
      <c r="M1119" s="310">
        <v>5113</v>
      </c>
      <c r="N1119" s="239"/>
      <c r="O1119" s="239"/>
    </row>
    <row r="1120" spans="1:15">
      <c r="A1120" s="254" t="str">
        <f t="shared" si="163"/>
        <v>71060500000000</v>
      </c>
      <c r="B1120" s="285" t="s">
        <v>439</v>
      </c>
      <c r="C1120" s="285" t="s">
        <v>157</v>
      </c>
      <c r="D1120" s="285" t="s">
        <v>149</v>
      </c>
      <c r="E1120" s="285" t="s">
        <v>441</v>
      </c>
      <c r="F1120" s="285" t="s">
        <v>441</v>
      </c>
      <c r="G1120" s="285" t="s">
        <v>440</v>
      </c>
      <c r="L1120" s="320" t="s">
        <v>550</v>
      </c>
      <c r="N1120" s="239"/>
      <c r="O1120" s="239"/>
    </row>
    <row r="1121" spans="1:15">
      <c r="A1121" s="254" t="str">
        <f t="shared" si="163"/>
        <v>71060500000001</v>
      </c>
      <c r="B1121" s="285" t="s">
        <v>439</v>
      </c>
      <c r="C1121" s="285" t="s">
        <v>157</v>
      </c>
      <c r="D1121" s="285" t="s">
        <v>149</v>
      </c>
      <c r="E1121" s="285" t="s">
        <v>441</v>
      </c>
      <c r="F1121" s="285" t="s">
        <v>441</v>
      </c>
      <c r="G1121" s="285" t="s">
        <v>96</v>
      </c>
      <c r="L1121" s="320" t="e">
        <v>#N/A</v>
      </c>
      <c r="N1121" s="239"/>
      <c r="O1121" s="239"/>
    </row>
    <row r="1122" spans="1:15">
      <c r="A1122" s="254" t="str">
        <f t="shared" si="163"/>
        <v>71060501000000</v>
      </c>
      <c r="B1122" s="285" t="s">
        <v>439</v>
      </c>
      <c r="C1122" s="285" t="s">
        <v>157</v>
      </c>
      <c r="D1122" s="285" t="s">
        <v>149</v>
      </c>
      <c r="E1122" s="285" t="s">
        <v>106</v>
      </c>
      <c r="F1122" s="285" t="s">
        <v>441</v>
      </c>
      <c r="G1122" s="285" t="s">
        <v>440</v>
      </c>
      <c r="L1122" s="320" t="s">
        <v>551</v>
      </c>
      <c r="N1122" s="239"/>
      <c r="O1122" s="239"/>
    </row>
    <row r="1123" spans="1:15">
      <c r="A1123" s="254" t="str">
        <f t="shared" si="163"/>
        <v>71060501000001</v>
      </c>
      <c r="B1123" s="285" t="s">
        <v>439</v>
      </c>
      <c r="C1123" s="285" t="s">
        <v>157</v>
      </c>
      <c r="D1123" s="285" t="s">
        <v>149</v>
      </c>
      <c r="E1123" s="285" t="s">
        <v>106</v>
      </c>
      <c r="F1123" s="285" t="s">
        <v>441</v>
      </c>
      <c r="G1123" s="285" t="s">
        <v>96</v>
      </c>
      <c r="L1123" s="320" t="e">
        <v>#N/A</v>
      </c>
      <c r="N1123" s="239"/>
      <c r="O1123" s="239"/>
    </row>
    <row r="1124" spans="1:15">
      <c r="A1124" s="254" t="str">
        <f t="shared" si="163"/>
        <v>71060501010000</v>
      </c>
      <c r="B1124" s="285" t="s">
        <v>439</v>
      </c>
      <c r="C1124" s="285" t="s">
        <v>157</v>
      </c>
      <c r="D1124" s="285" t="s">
        <v>149</v>
      </c>
      <c r="E1124" s="285" t="s">
        <v>106</v>
      </c>
      <c r="F1124" s="285" t="s">
        <v>106</v>
      </c>
      <c r="G1124" s="285" t="s">
        <v>440</v>
      </c>
      <c r="L1124" s="320" t="s">
        <v>552</v>
      </c>
      <c r="N1124" s="239"/>
      <c r="O1124" s="239"/>
    </row>
    <row r="1125" spans="1:15">
      <c r="A1125" s="254" t="str">
        <f t="shared" si="163"/>
        <v>71060501015134</v>
      </c>
      <c r="B1125" s="285" t="s">
        <v>439</v>
      </c>
      <c r="C1125" s="285" t="s">
        <v>157</v>
      </c>
      <c r="D1125" s="285" t="s">
        <v>149</v>
      </c>
      <c r="E1125" s="285" t="s">
        <v>106</v>
      </c>
      <c r="F1125" s="285" t="s">
        <v>106</v>
      </c>
      <c r="G1125" s="285">
        <v>5134</v>
      </c>
      <c r="L1125" s="320" t="s">
        <v>139</v>
      </c>
      <c r="M1125" s="310">
        <v>5134</v>
      </c>
      <c r="N1125" s="239"/>
      <c r="O1125" s="239"/>
    </row>
    <row r="1126" spans="1:15">
      <c r="A1126" s="254" t="str">
        <f t="shared" si="163"/>
        <v>71060601034269</v>
      </c>
      <c r="B1126" s="285" t="s">
        <v>439</v>
      </c>
      <c r="C1126" s="285" t="s">
        <v>157</v>
      </c>
      <c r="D1126" s="285" t="s">
        <v>157</v>
      </c>
      <c r="E1126" s="285" t="s">
        <v>106</v>
      </c>
      <c r="F1126" s="285" t="s">
        <v>442</v>
      </c>
      <c r="G1126" s="285">
        <v>4269</v>
      </c>
      <c r="L1126" s="320" t="s">
        <v>240</v>
      </c>
      <c r="M1126" s="310">
        <v>4269</v>
      </c>
      <c r="N1126" s="239"/>
      <c r="O1126" s="239"/>
    </row>
    <row r="1127" spans="1:15" ht="30">
      <c r="A1127" s="254" t="str">
        <f t="shared" si="163"/>
        <v>71060601034521</v>
      </c>
      <c r="B1127" s="285" t="s">
        <v>439</v>
      </c>
      <c r="C1127" s="285" t="s">
        <v>157</v>
      </c>
      <c r="D1127" s="285" t="s">
        <v>157</v>
      </c>
      <c r="E1127" s="285" t="s">
        <v>106</v>
      </c>
      <c r="F1127" s="285" t="s">
        <v>442</v>
      </c>
      <c r="G1127" s="285">
        <v>4521</v>
      </c>
      <c r="L1127" s="320" t="s">
        <v>267</v>
      </c>
      <c r="M1127" s="310">
        <v>4521</v>
      </c>
      <c r="N1127" s="239"/>
      <c r="O1127" s="239"/>
    </row>
    <row r="1128" spans="1:15" ht="30">
      <c r="A1128" s="254" t="str">
        <f t="shared" si="163"/>
        <v>71060601034819</v>
      </c>
      <c r="B1128" s="285" t="s">
        <v>439</v>
      </c>
      <c r="C1128" s="285" t="s">
        <v>157</v>
      </c>
      <c r="D1128" s="285" t="s">
        <v>157</v>
      </c>
      <c r="E1128" s="285" t="s">
        <v>106</v>
      </c>
      <c r="F1128" s="285" t="s">
        <v>442</v>
      </c>
      <c r="G1128" s="285">
        <v>4819</v>
      </c>
      <c r="L1128" s="320" t="s">
        <v>219</v>
      </c>
      <c r="M1128" s="310">
        <v>4819</v>
      </c>
      <c r="N1128" s="239"/>
      <c r="O1128" s="239"/>
    </row>
    <row r="1129" spans="1:15">
      <c r="A1129" s="254" t="str">
        <f t="shared" si="163"/>
        <v>71060601035112</v>
      </c>
      <c r="B1129" s="285" t="s">
        <v>439</v>
      </c>
      <c r="C1129" s="285" t="s">
        <v>157</v>
      </c>
      <c r="D1129" s="285" t="s">
        <v>157</v>
      </c>
      <c r="E1129" s="285" t="s">
        <v>106</v>
      </c>
      <c r="F1129" s="285" t="s">
        <v>442</v>
      </c>
      <c r="G1129" s="285">
        <v>5112</v>
      </c>
      <c r="L1129" s="320" t="s">
        <v>173</v>
      </c>
      <c r="M1129" s="310">
        <v>5112</v>
      </c>
      <c r="N1129" s="239"/>
      <c r="O1129" s="239"/>
    </row>
    <row r="1130" spans="1:15">
      <c r="A1130" s="254" t="str">
        <f t="shared" si="163"/>
        <v>71060601044269</v>
      </c>
      <c r="B1130" s="285" t="s">
        <v>439</v>
      </c>
      <c r="C1130" s="285" t="s">
        <v>157</v>
      </c>
      <c r="D1130" s="285" t="s">
        <v>157</v>
      </c>
      <c r="E1130" s="285" t="s">
        <v>106</v>
      </c>
      <c r="F1130" s="285" t="s">
        <v>155</v>
      </c>
      <c r="G1130" s="285">
        <v>4269</v>
      </c>
      <c r="L1130" s="320" t="s">
        <v>240</v>
      </c>
      <c r="M1130" s="310">
        <v>4269</v>
      </c>
      <c r="N1130" s="239"/>
      <c r="O1130" s="239"/>
    </row>
    <row r="1131" spans="1:15" ht="30">
      <c r="A1131" s="254" t="str">
        <f t="shared" si="163"/>
        <v>71060601044521</v>
      </c>
      <c r="B1131" s="285" t="s">
        <v>439</v>
      </c>
      <c r="C1131" s="285" t="s">
        <v>157</v>
      </c>
      <c r="D1131" s="285" t="s">
        <v>157</v>
      </c>
      <c r="E1131" s="285" t="s">
        <v>106</v>
      </c>
      <c r="F1131" s="285" t="s">
        <v>155</v>
      </c>
      <c r="G1131" s="285">
        <v>4521</v>
      </c>
      <c r="L1131" s="320" t="s">
        <v>267</v>
      </c>
      <c r="M1131" s="310">
        <v>4521</v>
      </c>
      <c r="N1131" s="239"/>
      <c r="O1131" s="239"/>
    </row>
    <row r="1132" spans="1:15">
      <c r="A1132" s="254" t="str">
        <f t="shared" si="163"/>
        <v>71060601050000</v>
      </c>
      <c r="B1132" s="285" t="s">
        <v>439</v>
      </c>
      <c r="C1132" s="285" t="s">
        <v>157</v>
      </c>
      <c r="D1132" s="285" t="s">
        <v>157</v>
      </c>
      <c r="E1132" s="285" t="s">
        <v>106</v>
      </c>
      <c r="F1132" s="285" t="s">
        <v>149</v>
      </c>
      <c r="G1132" s="285" t="s">
        <v>440</v>
      </c>
      <c r="L1132" s="320" t="s">
        <v>553</v>
      </c>
      <c r="N1132" s="239"/>
      <c r="O1132" s="239"/>
    </row>
    <row r="1133" spans="1:15">
      <c r="A1133" s="254" t="str">
        <f t="shared" si="163"/>
        <v>71060601054861</v>
      </c>
      <c r="B1133" s="285" t="s">
        <v>439</v>
      </c>
      <c r="C1133" s="285" t="s">
        <v>157</v>
      </c>
      <c r="D1133" s="285" t="s">
        <v>157</v>
      </c>
      <c r="E1133" s="285" t="s">
        <v>106</v>
      </c>
      <c r="F1133" s="285" t="s">
        <v>149</v>
      </c>
      <c r="G1133" s="285">
        <v>4861</v>
      </c>
      <c r="L1133" s="320" t="s">
        <v>134</v>
      </c>
      <c r="M1133" s="310">
        <v>4861</v>
      </c>
      <c r="N1133" s="239"/>
      <c r="O1133" s="239"/>
    </row>
    <row r="1134" spans="1:15">
      <c r="A1134" s="254" t="str">
        <f t="shared" si="163"/>
        <v>71060601060000</v>
      </c>
      <c r="B1134" s="285" t="s">
        <v>439</v>
      </c>
      <c r="C1134" s="285" t="s">
        <v>157</v>
      </c>
      <c r="D1134" s="285" t="s">
        <v>157</v>
      </c>
      <c r="E1134" s="285" t="s">
        <v>106</v>
      </c>
      <c r="F1134" s="285" t="s">
        <v>157</v>
      </c>
      <c r="G1134" s="285" t="s">
        <v>440</v>
      </c>
      <c r="L1134" s="320" t="s">
        <v>554</v>
      </c>
      <c r="N1134" s="239"/>
      <c r="O1134" s="239"/>
    </row>
    <row r="1135" spans="1:15" ht="45">
      <c r="A1135" s="254" t="str">
        <f t="shared" si="163"/>
        <v>71060601064638</v>
      </c>
      <c r="B1135" s="285" t="s">
        <v>439</v>
      </c>
      <c r="C1135" s="285" t="s">
        <v>157</v>
      </c>
      <c r="D1135" s="285" t="s">
        <v>157</v>
      </c>
      <c r="E1135" s="285" t="s">
        <v>106</v>
      </c>
      <c r="F1135" s="285" t="s">
        <v>157</v>
      </c>
      <c r="G1135" s="285">
        <v>4638</v>
      </c>
      <c r="L1135" s="320" t="s">
        <v>241</v>
      </c>
      <c r="M1135" s="310">
        <v>4638</v>
      </c>
      <c r="N1135" s="239"/>
      <c r="O1135" s="239"/>
    </row>
    <row r="1136" spans="1:15">
      <c r="A1136" s="254" t="str">
        <f t="shared" si="163"/>
        <v>71060601070000</v>
      </c>
      <c r="B1136" s="285" t="s">
        <v>439</v>
      </c>
      <c r="C1136" s="285" t="s">
        <v>157</v>
      </c>
      <c r="D1136" s="285" t="s">
        <v>157</v>
      </c>
      <c r="E1136" s="285" t="s">
        <v>106</v>
      </c>
      <c r="F1136" s="285" t="s">
        <v>183</v>
      </c>
      <c r="G1136" s="285" t="s">
        <v>440</v>
      </c>
      <c r="L1136" s="320" t="s">
        <v>555</v>
      </c>
      <c r="N1136" s="239"/>
      <c r="O1136" s="239"/>
    </row>
    <row r="1137" spans="1:15" ht="30">
      <c r="A1137" s="254" t="str">
        <f t="shared" si="163"/>
        <v>71060601074251</v>
      </c>
      <c r="B1137" s="285" t="s">
        <v>439</v>
      </c>
      <c r="C1137" s="285" t="s">
        <v>157</v>
      </c>
      <c r="D1137" s="285" t="s">
        <v>157</v>
      </c>
      <c r="E1137" s="285" t="s">
        <v>106</v>
      </c>
      <c r="F1137" s="285" t="s">
        <v>183</v>
      </c>
      <c r="G1137" s="285">
        <v>4251</v>
      </c>
      <c r="L1137" s="320" t="s">
        <v>142</v>
      </c>
      <c r="M1137" s="310">
        <v>4251</v>
      </c>
      <c r="N1137" s="239"/>
      <c r="O1137" s="239"/>
    </row>
    <row r="1138" spans="1:15">
      <c r="A1138" s="254" t="str">
        <f t="shared" si="163"/>
        <v>71060601090000</v>
      </c>
      <c r="B1138" s="285" t="s">
        <v>439</v>
      </c>
      <c r="C1138" s="285" t="s">
        <v>157</v>
      </c>
      <c r="D1138" s="285" t="s">
        <v>157</v>
      </c>
      <c r="E1138" s="285" t="s">
        <v>106</v>
      </c>
      <c r="F1138" s="285" t="s">
        <v>187</v>
      </c>
      <c r="G1138" s="285" t="s">
        <v>440</v>
      </c>
      <c r="L1138" s="320" t="s">
        <v>556</v>
      </c>
      <c r="N1138" s="239"/>
      <c r="O1138" s="239"/>
    </row>
    <row r="1139" spans="1:15" ht="30">
      <c r="A1139" s="254" t="str">
        <f t="shared" si="163"/>
        <v>71060601094251</v>
      </c>
      <c r="B1139" s="285" t="s">
        <v>439</v>
      </c>
      <c r="C1139" s="285" t="s">
        <v>157</v>
      </c>
      <c r="D1139" s="285" t="s">
        <v>157</v>
      </c>
      <c r="E1139" s="285" t="s">
        <v>106</v>
      </c>
      <c r="F1139" s="285" t="s">
        <v>187</v>
      </c>
      <c r="G1139" s="285">
        <v>4251</v>
      </c>
      <c r="L1139" s="320" t="s">
        <v>142</v>
      </c>
      <c r="M1139" s="310">
        <v>4251</v>
      </c>
      <c r="N1139" s="239"/>
      <c r="O1139" s="239"/>
    </row>
    <row r="1140" spans="1:15" ht="30">
      <c r="A1140" s="254" t="str">
        <f t="shared" si="163"/>
        <v>71060601095113</v>
      </c>
      <c r="B1140" s="285" t="s">
        <v>439</v>
      </c>
      <c r="C1140" s="285" t="s">
        <v>157</v>
      </c>
      <c r="D1140" s="285" t="s">
        <v>157</v>
      </c>
      <c r="E1140" s="285" t="s">
        <v>106</v>
      </c>
      <c r="F1140" s="285" t="s">
        <v>187</v>
      </c>
      <c r="G1140" s="285">
        <v>5113</v>
      </c>
      <c r="L1140" s="320" t="s">
        <v>174</v>
      </c>
      <c r="M1140" s="310">
        <v>5113</v>
      </c>
      <c r="N1140" s="239"/>
      <c r="O1140" s="239"/>
    </row>
    <row r="1141" spans="1:15">
      <c r="A1141" s="254" t="str">
        <f t="shared" si="163"/>
        <v>71070000000000</v>
      </c>
      <c r="B1141" s="285" t="s">
        <v>439</v>
      </c>
      <c r="C1141" s="285" t="s">
        <v>183</v>
      </c>
      <c r="D1141" s="285" t="s">
        <v>441</v>
      </c>
      <c r="E1141" s="285" t="s">
        <v>441</v>
      </c>
      <c r="F1141" s="285" t="s">
        <v>441</v>
      </c>
      <c r="G1141" s="285" t="s">
        <v>440</v>
      </c>
      <c r="L1141" s="320" t="s">
        <v>557</v>
      </c>
      <c r="N1141" s="239"/>
      <c r="O1141" s="239"/>
    </row>
    <row r="1142" spans="1:15">
      <c r="A1142" s="254" t="str">
        <f t="shared" si="163"/>
        <v>71070000000001</v>
      </c>
      <c r="B1142" s="285" t="s">
        <v>439</v>
      </c>
      <c r="C1142" s="285" t="s">
        <v>183</v>
      </c>
      <c r="D1142" s="285" t="s">
        <v>441</v>
      </c>
      <c r="E1142" s="285" t="s">
        <v>441</v>
      </c>
      <c r="F1142" s="285" t="s">
        <v>441</v>
      </c>
      <c r="G1142" s="285" t="s">
        <v>96</v>
      </c>
      <c r="L1142" s="320" t="e">
        <v>#N/A</v>
      </c>
      <c r="N1142" s="239"/>
      <c r="O1142" s="239"/>
    </row>
    <row r="1143" spans="1:15">
      <c r="A1143" s="254" t="str">
        <f t="shared" si="163"/>
        <v>71070100000000</v>
      </c>
      <c r="B1143" s="285" t="s">
        <v>439</v>
      </c>
      <c r="C1143" s="285" t="s">
        <v>183</v>
      </c>
      <c r="D1143" s="285" t="s">
        <v>106</v>
      </c>
      <c r="E1143" s="285" t="s">
        <v>441</v>
      </c>
      <c r="F1143" s="285" t="s">
        <v>441</v>
      </c>
      <c r="G1143" s="285" t="s">
        <v>440</v>
      </c>
      <c r="L1143" s="320" t="s">
        <v>558</v>
      </c>
      <c r="N1143" s="239"/>
      <c r="O1143" s="239"/>
    </row>
    <row r="1144" spans="1:15">
      <c r="A1144" s="254" t="str">
        <f t="shared" si="163"/>
        <v>71070100000001</v>
      </c>
      <c r="B1144" s="285" t="s">
        <v>439</v>
      </c>
      <c r="C1144" s="285" t="s">
        <v>183</v>
      </c>
      <c r="D1144" s="285" t="s">
        <v>106</v>
      </c>
      <c r="E1144" s="285" t="s">
        <v>441</v>
      </c>
      <c r="F1144" s="285" t="s">
        <v>441</v>
      </c>
      <c r="G1144" s="285" t="s">
        <v>96</v>
      </c>
      <c r="L1144" s="320" t="e">
        <v>#N/A</v>
      </c>
      <c r="N1144" s="239"/>
      <c r="O1144" s="239"/>
    </row>
    <row r="1145" spans="1:15">
      <c r="A1145" s="254" t="str">
        <f t="shared" si="163"/>
        <v>71070101000000</v>
      </c>
      <c r="B1145" s="285" t="s">
        <v>439</v>
      </c>
      <c r="C1145" s="285" t="s">
        <v>183</v>
      </c>
      <c r="D1145" s="285" t="s">
        <v>106</v>
      </c>
      <c r="E1145" s="285" t="s">
        <v>106</v>
      </c>
      <c r="F1145" s="285" t="s">
        <v>441</v>
      </c>
      <c r="G1145" s="285" t="s">
        <v>440</v>
      </c>
      <c r="L1145" s="320" t="s">
        <v>559</v>
      </c>
      <c r="N1145" s="239"/>
      <c r="O1145" s="239"/>
    </row>
    <row r="1146" spans="1:15">
      <c r="A1146" s="254" t="str">
        <f t="shared" ref="A1146:A1209" si="164">CONCATENATE(B1146,C1146,D1146,E1146,F1146,G1146)</f>
        <v>71070101000001</v>
      </c>
      <c r="B1146" s="285" t="s">
        <v>439</v>
      </c>
      <c r="C1146" s="285" t="s">
        <v>183</v>
      </c>
      <c r="D1146" s="285" t="s">
        <v>106</v>
      </c>
      <c r="E1146" s="285" t="s">
        <v>106</v>
      </c>
      <c r="F1146" s="285" t="s">
        <v>441</v>
      </c>
      <c r="G1146" s="285" t="s">
        <v>96</v>
      </c>
      <c r="L1146" s="320" t="e">
        <v>#N/A</v>
      </c>
      <c r="N1146" s="239"/>
      <c r="O1146" s="239"/>
    </row>
    <row r="1147" spans="1:15">
      <c r="A1147" s="254" t="str">
        <f t="shared" si="164"/>
        <v>71070101010000</v>
      </c>
      <c r="B1147" s="285" t="s">
        <v>439</v>
      </c>
      <c r="C1147" s="285" t="s">
        <v>183</v>
      </c>
      <c r="D1147" s="285" t="s">
        <v>106</v>
      </c>
      <c r="E1147" s="285" t="s">
        <v>106</v>
      </c>
      <c r="F1147" s="285" t="s">
        <v>106</v>
      </c>
      <c r="G1147" s="285" t="s">
        <v>440</v>
      </c>
      <c r="L1147" s="320" t="s">
        <v>560</v>
      </c>
      <c r="N1147" s="239"/>
      <c r="O1147" s="239"/>
    </row>
    <row r="1148" spans="1:15">
      <c r="A1148" s="254" t="str">
        <f t="shared" si="164"/>
        <v>71070101015129</v>
      </c>
      <c r="B1148" s="285" t="s">
        <v>439</v>
      </c>
      <c r="C1148" s="285" t="s">
        <v>183</v>
      </c>
      <c r="D1148" s="285" t="s">
        <v>106</v>
      </c>
      <c r="E1148" s="285" t="s">
        <v>106</v>
      </c>
      <c r="F1148" s="285" t="s">
        <v>106</v>
      </c>
      <c r="G1148" s="285">
        <v>5129</v>
      </c>
      <c r="L1148" s="320" t="s">
        <v>424</v>
      </c>
      <c r="M1148" s="310">
        <v>5129</v>
      </c>
      <c r="N1148" s="239"/>
      <c r="O1148" s="239"/>
    </row>
    <row r="1149" spans="1:15">
      <c r="A1149" s="254" t="str">
        <f t="shared" si="164"/>
        <v>71070600000000</v>
      </c>
      <c r="B1149" s="285" t="s">
        <v>439</v>
      </c>
      <c r="C1149" s="285" t="s">
        <v>183</v>
      </c>
      <c r="D1149" s="285" t="s">
        <v>157</v>
      </c>
      <c r="E1149" s="285" t="s">
        <v>441</v>
      </c>
      <c r="F1149" s="285" t="s">
        <v>441</v>
      </c>
      <c r="G1149" s="285" t="s">
        <v>440</v>
      </c>
      <c r="L1149" s="320" t="s">
        <v>561</v>
      </c>
      <c r="N1149" s="239"/>
      <c r="O1149" s="239"/>
    </row>
    <row r="1150" spans="1:15">
      <c r="A1150" s="254" t="str">
        <f t="shared" si="164"/>
        <v>71070600000001</v>
      </c>
      <c r="B1150" s="285" t="s">
        <v>439</v>
      </c>
      <c r="C1150" s="285" t="s">
        <v>183</v>
      </c>
      <c r="D1150" s="285" t="s">
        <v>157</v>
      </c>
      <c r="E1150" s="285" t="s">
        <v>441</v>
      </c>
      <c r="F1150" s="285" t="s">
        <v>441</v>
      </c>
      <c r="G1150" s="285" t="s">
        <v>96</v>
      </c>
      <c r="L1150" s="320" t="e">
        <v>#N/A</v>
      </c>
      <c r="N1150" s="239"/>
      <c r="O1150" s="239"/>
    </row>
    <row r="1151" spans="1:15">
      <c r="A1151" s="254" t="str">
        <f t="shared" si="164"/>
        <v>71070601000000</v>
      </c>
      <c r="B1151" s="285" t="s">
        <v>439</v>
      </c>
      <c r="C1151" s="285" t="s">
        <v>183</v>
      </c>
      <c r="D1151" s="285" t="s">
        <v>157</v>
      </c>
      <c r="E1151" s="285" t="s">
        <v>106</v>
      </c>
      <c r="F1151" s="285" t="s">
        <v>441</v>
      </c>
      <c r="G1151" s="285" t="s">
        <v>440</v>
      </c>
      <c r="L1151" s="320" t="s">
        <v>562</v>
      </c>
      <c r="N1151" s="239"/>
      <c r="O1151" s="239"/>
    </row>
    <row r="1152" spans="1:15">
      <c r="A1152" s="254" t="str">
        <f t="shared" si="164"/>
        <v>71070601000001</v>
      </c>
      <c r="B1152" s="285" t="s">
        <v>439</v>
      </c>
      <c r="C1152" s="285" t="s">
        <v>183</v>
      </c>
      <c r="D1152" s="285" t="s">
        <v>157</v>
      </c>
      <c r="E1152" s="285" t="s">
        <v>106</v>
      </c>
      <c r="F1152" s="285" t="s">
        <v>441</v>
      </c>
      <c r="G1152" s="285" t="s">
        <v>96</v>
      </c>
      <c r="L1152" s="320" t="e">
        <v>#N/A</v>
      </c>
      <c r="N1152" s="239"/>
      <c r="O1152" s="239"/>
    </row>
    <row r="1153" spans="1:15">
      <c r="A1153" s="254" t="str">
        <f t="shared" si="164"/>
        <v>71070601010000</v>
      </c>
      <c r="B1153" s="285" t="s">
        <v>439</v>
      </c>
      <c r="C1153" s="285" t="s">
        <v>183</v>
      </c>
      <c r="D1153" s="285" t="s">
        <v>157</v>
      </c>
      <c r="E1153" s="285" t="s">
        <v>106</v>
      </c>
      <c r="F1153" s="285" t="s">
        <v>106</v>
      </c>
      <c r="G1153" s="285" t="s">
        <v>440</v>
      </c>
      <c r="L1153" s="320" t="s">
        <v>563</v>
      </c>
      <c r="N1153" s="239"/>
      <c r="O1153" s="239"/>
    </row>
    <row r="1154" spans="1:15">
      <c r="A1154" s="254" t="str">
        <f t="shared" si="164"/>
        <v>71070601014639</v>
      </c>
      <c r="B1154" s="285" t="s">
        <v>439</v>
      </c>
      <c r="C1154" s="285" t="s">
        <v>183</v>
      </c>
      <c r="D1154" s="285" t="s">
        <v>157</v>
      </c>
      <c r="E1154" s="285" t="s">
        <v>106</v>
      </c>
      <c r="F1154" s="285" t="s">
        <v>106</v>
      </c>
      <c r="G1154" s="285">
        <v>4639</v>
      </c>
      <c r="L1154" s="320" t="s">
        <v>167</v>
      </c>
      <c r="M1154" s="310">
        <v>4639</v>
      </c>
      <c r="N1154" s="239"/>
      <c r="O1154" s="239"/>
    </row>
    <row r="1155" spans="1:15" ht="30">
      <c r="A1155" s="254" t="str">
        <f t="shared" si="164"/>
        <v>71070601015113</v>
      </c>
      <c r="B1155" s="285" t="s">
        <v>439</v>
      </c>
      <c r="C1155" s="285" t="s">
        <v>183</v>
      </c>
      <c r="D1155" s="285" t="s">
        <v>157</v>
      </c>
      <c r="E1155" s="285" t="s">
        <v>106</v>
      </c>
      <c r="F1155" s="285" t="s">
        <v>106</v>
      </c>
      <c r="G1155" s="285">
        <v>5113</v>
      </c>
      <c r="L1155" s="320" t="s">
        <v>174</v>
      </c>
      <c r="M1155" s="310">
        <v>5113</v>
      </c>
      <c r="N1155" s="239"/>
      <c r="O1155" s="239"/>
    </row>
    <row r="1156" spans="1:15">
      <c r="A1156" s="254" t="str">
        <f t="shared" si="164"/>
        <v>71070601020000</v>
      </c>
      <c r="B1156" s="285" t="s">
        <v>439</v>
      </c>
      <c r="C1156" s="285" t="s">
        <v>183</v>
      </c>
      <c r="D1156" s="285" t="s">
        <v>157</v>
      </c>
      <c r="E1156" s="285" t="s">
        <v>106</v>
      </c>
      <c r="F1156" s="285" t="s">
        <v>140</v>
      </c>
      <c r="G1156" s="285" t="s">
        <v>440</v>
      </c>
      <c r="L1156" s="320" t="s">
        <v>564</v>
      </c>
      <c r="N1156" s="239"/>
      <c r="O1156" s="239"/>
    </row>
    <row r="1157" spans="1:15">
      <c r="A1157" s="254" t="str">
        <f t="shared" si="164"/>
        <v>71070601024241</v>
      </c>
      <c r="B1157" s="285" t="s">
        <v>439</v>
      </c>
      <c r="C1157" s="285" t="s">
        <v>183</v>
      </c>
      <c r="D1157" s="285" t="s">
        <v>157</v>
      </c>
      <c r="E1157" s="285" t="s">
        <v>106</v>
      </c>
      <c r="F1157" s="285" t="s">
        <v>140</v>
      </c>
      <c r="G1157" s="285">
        <v>4241</v>
      </c>
      <c r="L1157" s="320" t="s">
        <v>396</v>
      </c>
      <c r="M1157" s="310">
        <v>4241</v>
      </c>
      <c r="N1157" s="239"/>
      <c r="O1157" s="239"/>
    </row>
    <row r="1158" spans="1:15">
      <c r="A1158" s="254" t="str">
        <f t="shared" si="164"/>
        <v>71070601030000</v>
      </c>
      <c r="B1158" s="285" t="s">
        <v>439</v>
      </c>
      <c r="C1158" s="285" t="s">
        <v>183</v>
      </c>
      <c r="D1158" s="285" t="s">
        <v>157</v>
      </c>
      <c r="E1158" s="285" t="s">
        <v>106</v>
      </c>
      <c r="F1158" s="285" t="s">
        <v>442</v>
      </c>
      <c r="G1158" s="285" t="s">
        <v>440</v>
      </c>
      <c r="L1158" s="320" t="s">
        <v>565</v>
      </c>
      <c r="N1158" s="239"/>
      <c r="O1158" s="239"/>
    </row>
    <row r="1159" spans="1:15">
      <c r="A1159" s="254" t="str">
        <f t="shared" si="164"/>
        <v>71070601034639</v>
      </c>
      <c r="B1159" s="285" t="s">
        <v>439</v>
      </c>
      <c r="C1159" s="285" t="s">
        <v>183</v>
      </c>
      <c r="D1159" s="285" t="s">
        <v>157</v>
      </c>
      <c r="E1159" s="285" t="s">
        <v>106</v>
      </c>
      <c r="F1159" s="285" t="s">
        <v>442</v>
      </c>
      <c r="G1159" s="285">
        <v>4639</v>
      </c>
      <c r="L1159" s="320" t="s">
        <v>167</v>
      </c>
      <c r="M1159" s="310">
        <v>4639</v>
      </c>
      <c r="N1159" s="239"/>
      <c r="O1159" s="239"/>
    </row>
    <row r="1160" spans="1:15">
      <c r="A1160" s="254" t="str">
        <f t="shared" si="164"/>
        <v>71080101014639</v>
      </c>
      <c r="B1160" s="285" t="s">
        <v>439</v>
      </c>
      <c r="C1160" s="285" t="s">
        <v>185</v>
      </c>
      <c r="D1160" s="285" t="s">
        <v>106</v>
      </c>
      <c r="E1160" s="285" t="s">
        <v>106</v>
      </c>
      <c r="F1160" s="285" t="s">
        <v>106</v>
      </c>
      <c r="G1160" s="285">
        <v>4639</v>
      </c>
      <c r="L1160" s="320" t="s">
        <v>167</v>
      </c>
      <c r="M1160" s="310">
        <v>4639</v>
      </c>
      <c r="N1160" s="239"/>
      <c r="O1160" s="239"/>
    </row>
    <row r="1161" spans="1:15">
      <c r="A1161" s="254" t="str">
        <f t="shared" si="164"/>
        <v>71080101020000</v>
      </c>
      <c r="B1161" s="285" t="s">
        <v>439</v>
      </c>
      <c r="C1161" s="285" t="s">
        <v>185</v>
      </c>
      <c r="D1161" s="285" t="s">
        <v>106</v>
      </c>
      <c r="E1161" s="285" t="s">
        <v>106</v>
      </c>
      <c r="F1161" s="285" t="s">
        <v>140</v>
      </c>
      <c r="G1161" s="285" t="s">
        <v>440</v>
      </c>
      <c r="L1161" s="320" t="s">
        <v>566</v>
      </c>
      <c r="N1161" s="239"/>
      <c r="O1161" s="239"/>
    </row>
    <row r="1162" spans="1:15" ht="30">
      <c r="A1162" s="254" t="str">
        <f t="shared" si="164"/>
        <v>71080101024251</v>
      </c>
      <c r="B1162" s="285" t="s">
        <v>439</v>
      </c>
      <c r="C1162" s="285" t="s">
        <v>185</v>
      </c>
      <c r="D1162" s="285" t="s">
        <v>106</v>
      </c>
      <c r="E1162" s="285" t="s">
        <v>106</v>
      </c>
      <c r="F1162" s="285" t="s">
        <v>140</v>
      </c>
      <c r="G1162" s="285">
        <v>4251</v>
      </c>
      <c r="L1162" s="320" t="s">
        <v>142</v>
      </c>
      <c r="M1162" s="310">
        <v>4251</v>
      </c>
      <c r="N1162" s="239"/>
      <c r="O1162" s="239"/>
    </row>
    <row r="1163" spans="1:15">
      <c r="A1163" s="254" t="str">
        <f t="shared" si="164"/>
        <v>71080101024639</v>
      </c>
      <c r="B1163" s="285" t="s">
        <v>439</v>
      </c>
      <c r="C1163" s="285" t="s">
        <v>185</v>
      </c>
      <c r="D1163" s="285" t="s">
        <v>106</v>
      </c>
      <c r="E1163" s="285" t="s">
        <v>106</v>
      </c>
      <c r="F1163" s="285" t="s">
        <v>140</v>
      </c>
      <c r="G1163" s="285">
        <v>4639</v>
      </c>
      <c r="L1163" s="320" t="s">
        <v>167</v>
      </c>
      <c r="M1163" s="310">
        <v>4639</v>
      </c>
      <c r="N1163" s="239"/>
      <c r="O1163" s="239"/>
    </row>
    <row r="1164" spans="1:15" ht="30">
      <c r="A1164" s="254" t="str">
        <f t="shared" si="164"/>
        <v>71080101024819</v>
      </c>
      <c r="B1164" s="285" t="s">
        <v>439</v>
      </c>
      <c r="C1164" s="285" t="s">
        <v>185</v>
      </c>
      <c r="D1164" s="285" t="s">
        <v>106</v>
      </c>
      <c r="E1164" s="285" t="s">
        <v>106</v>
      </c>
      <c r="F1164" s="285" t="s">
        <v>140</v>
      </c>
      <c r="G1164" s="285">
        <v>4819</v>
      </c>
      <c r="L1164" s="320" t="s">
        <v>219</v>
      </c>
      <c r="M1164" s="310">
        <v>4819</v>
      </c>
      <c r="N1164" s="239"/>
      <c r="O1164" s="239"/>
    </row>
    <row r="1165" spans="1:15">
      <c r="A1165" s="254" t="str">
        <f t="shared" si="164"/>
        <v>71080101025112</v>
      </c>
      <c r="B1165" s="285" t="s">
        <v>439</v>
      </c>
      <c r="C1165" s="285" t="s">
        <v>185</v>
      </c>
      <c r="D1165" s="285" t="s">
        <v>106</v>
      </c>
      <c r="E1165" s="285" t="s">
        <v>106</v>
      </c>
      <c r="F1165" s="285" t="s">
        <v>140</v>
      </c>
      <c r="G1165" s="285">
        <v>5112</v>
      </c>
      <c r="L1165" s="320" t="s">
        <v>173</v>
      </c>
      <c r="M1165" s="310">
        <v>5112</v>
      </c>
      <c r="N1165" s="239"/>
      <c r="O1165" s="239"/>
    </row>
    <row r="1166" spans="1:15" ht="30">
      <c r="A1166" s="254" t="str">
        <f t="shared" si="164"/>
        <v>71080101025113</v>
      </c>
      <c r="B1166" s="285" t="s">
        <v>439</v>
      </c>
      <c r="C1166" s="285" t="s">
        <v>185</v>
      </c>
      <c r="D1166" s="285" t="s">
        <v>106</v>
      </c>
      <c r="E1166" s="285" t="s">
        <v>106</v>
      </c>
      <c r="F1166" s="285" t="s">
        <v>140</v>
      </c>
      <c r="G1166" s="285">
        <v>5113</v>
      </c>
      <c r="L1166" s="320" t="s">
        <v>174</v>
      </c>
      <c r="M1166" s="310">
        <v>5113</v>
      </c>
      <c r="N1166" s="239"/>
      <c r="O1166" s="239"/>
    </row>
    <row r="1167" spans="1:15">
      <c r="A1167" s="254" t="str">
        <f t="shared" si="164"/>
        <v>71080101030000</v>
      </c>
      <c r="B1167" s="285" t="s">
        <v>439</v>
      </c>
      <c r="C1167" s="285" t="s">
        <v>185</v>
      </c>
      <c r="D1167" s="285" t="s">
        <v>106</v>
      </c>
      <c r="E1167" s="285" t="s">
        <v>106</v>
      </c>
      <c r="F1167" s="285" t="s">
        <v>442</v>
      </c>
      <c r="G1167" s="285" t="s">
        <v>440</v>
      </c>
      <c r="L1167" s="320" t="s">
        <v>567</v>
      </c>
      <c r="N1167" s="239"/>
      <c r="O1167" s="239"/>
    </row>
    <row r="1168" spans="1:15">
      <c r="A1168" s="254" t="str">
        <f t="shared" si="164"/>
        <v>71080101034239</v>
      </c>
      <c r="B1168" s="285" t="s">
        <v>439</v>
      </c>
      <c r="C1168" s="285" t="s">
        <v>185</v>
      </c>
      <c r="D1168" s="285" t="s">
        <v>106</v>
      </c>
      <c r="E1168" s="285" t="s">
        <v>106</v>
      </c>
      <c r="F1168" s="285" t="s">
        <v>442</v>
      </c>
      <c r="G1168" s="285">
        <v>4239</v>
      </c>
      <c r="L1168" s="320" t="s">
        <v>125</v>
      </c>
      <c r="M1168" s="310">
        <v>4239</v>
      </c>
      <c r="N1168" s="239"/>
      <c r="O1168" s="239"/>
    </row>
    <row r="1169" spans="1:15">
      <c r="A1169" s="254" t="str">
        <f t="shared" si="164"/>
        <v>71080201020000</v>
      </c>
      <c r="B1169" s="285" t="s">
        <v>439</v>
      </c>
      <c r="C1169" s="285" t="s">
        <v>185</v>
      </c>
      <c r="D1169" s="285" t="s">
        <v>140</v>
      </c>
      <c r="E1169" s="285" t="s">
        <v>106</v>
      </c>
      <c r="F1169" s="285" t="s">
        <v>140</v>
      </c>
      <c r="G1169" s="285" t="s">
        <v>440</v>
      </c>
      <c r="L1169" s="320" t="s">
        <v>568</v>
      </c>
      <c r="N1169" s="239"/>
      <c r="O1169" s="239"/>
    </row>
    <row r="1170" spans="1:15" ht="30">
      <c r="A1170" s="254" t="str">
        <f t="shared" si="164"/>
        <v>71080201025113</v>
      </c>
      <c r="B1170" s="285" t="s">
        <v>439</v>
      </c>
      <c r="C1170" s="285" t="s">
        <v>185</v>
      </c>
      <c r="D1170" s="285" t="s">
        <v>140</v>
      </c>
      <c r="E1170" s="285" t="s">
        <v>106</v>
      </c>
      <c r="F1170" s="285" t="s">
        <v>140</v>
      </c>
      <c r="G1170" s="285">
        <v>5113</v>
      </c>
      <c r="L1170" s="320" t="s">
        <v>174</v>
      </c>
      <c r="M1170" s="310">
        <v>5113</v>
      </c>
      <c r="N1170" s="239"/>
      <c r="O1170" s="239"/>
    </row>
    <row r="1171" spans="1:15">
      <c r="A1171" s="254" t="str">
        <f t="shared" si="164"/>
        <v>71080202000000</v>
      </c>
      <c r="B1171" s="285" t="s">
        <v>439</v>
      </c>
      <c r="C1171" s="285" t="s">
        <v>185</v>
      </c>
      <c r="D1171" s="285" t="s">
        <v>140</v>
      </c>
      <c r="E1171" s="285" t="s">
        <v>140</v>
      </c>
      <c r="F1171" s="285" t="s">
        <v>441</v>
      </c>
      <c r="G1171" s="285" t="s">
        <v>440</v>
      </c>
      <c r="L1171" s="320" t="s">
        <v>569</v>
      </c>
      <c r="N1171" s="239"/>
      <c r="O1171" s="239"/>
    </row>
    <row r="1172" spans="1:15">
      <c r="A1172" s="254" t="str">
        <f t="shared" si="164"/>
        <v>71080202000001</v>
      </c>
      <c r="B1172" s="285" t="s">
        <v>439</v>
      </c>
      <c r="C1172" s="285" t="s">
        <v>185</v>
      </c>
      <c r="D1172" s="285" t="s">
        <v>140</v>
      </c>
      <c r="E1172" s="285" t="s">
        <v>140</v>
      </c>
      <c r="F1172" s="285" t="s">
        <v>441</v>
      </c>
      <c r="G1172" s="285" t="s">
        <v>96</v>
      </c>
      <c r="L1172" s="320" t="e">
        <v>#N/A</v>
      </c>
      <c r="N1172" s="239"/>
      <c r="O1172" s="239"/>
    </row>
    <row r="1173" spans="1:15">
      <c r="A1173" s="254" t="str">
        <f t="shared" si="164"/>
        <v>71080202010000</v>
      </c>
      <c r="B1173" s="285" t="s">
        <v>439</v>
      </c>
      <c r="C1173" s="285" t="s">
        <v>185</v>
      </c>
      <c r="D1173" s="285" t="s">
        <v>140</v>
      </c>
      <c r="E1173" s="285" t="s">
        <v>140</v>
      </c>
      <c r="F1173" s="285" t="s">
        <v>106</v>
      </c>
      <c r="G1173" s="285" t="s">
        <v>440</v>
      </c>
      <c r="L1173" s="320" t="s">
        <v>570</v>
      </c>
      <c r="N1173" s="239"/>
      <c r="O1173" s="239"/>
    </row>
    <row r="1174" spans="1:15" ht="30">
      <c r="A1174" s="254" t="str">
        <f t="shared" si="164"/>
        <v>71080202014511</v>
      </c>
      <c r="B1174" s="285" t="s">
        <v>439</v>
      </c>
      <c r="C1174" s="285" t="s">
        <v>185</v>
      </c>
      <c r="D1174" s="285" t="s">
        <v>140</v>
      </c>
      <c r="E1174" s="285" t="s">
        <v>140</v>
      </c>
      <c r="F1174" s="285" t="s">
        <v>106</v>
      </c>
      <c r="G1174" s="285">
        <v>4511</v>
      </c>
      <c r="L1174" s="320" t="s">
        <v>217</v>
      </c>
      <c r="M1174" s="310">
        <v>4511</v>
      </c>
      <c r="N1174" s="239"/>
      <c r="O1174" s="239"/>
    </row>
    <row r="1175" spans="1:15">
      <c r="A1175" s="254" t="str">
        <f t="shared" si="164"/>
        <v>71080202020000</v>
      </c>
      <c r="B1175" s="285" t="s">
        <v>439</v>
      </c>
      <c r="C1175" s="285" t="s">
        <v>185</v>
      </c>
      <c r="D1175" s="285" t="s">
        <v>140</v>
      </c>
      <c r="E1175" s="285" t="s">
        <v>140</v>
      </c>
      <c r="F1175" s="285" t="s">
        <v>140</v>
      </c>
      <c r="G1175" s="285" t="s">
        <v>440</v>
      </c>
      <c r="L1175" s="320" t="s">
        <v>571</v>
      </c>
      <c r="N1175" s="239"/>
      <c r="O1175" s="239"/>
    </row>
    <row r="1176" spans="1:15" ht="30">
      <c r="A1176" s="254" t="str">
        <f t="shared" si="164"/>
        <v>71080202025113</v>
      </c>
      <c r="B1176" s="285" t="s">
        <v>439</v>
      </c>
      <c r="C1176" s="285" t="s">
        <v>185</v>
      </c>
      <c r="D1176" s="285" t="s">
        <v>140</v>
      </c>
      <c r="E1176" s="285" t="s">
        <v>140</v>
      </c>
      <c r="F1176" s="285" t="s">
        <v>140</v>
      </c>
      <c r="G1176" s="285">
        <v>5113</v>
      </c>
      <c r="L1176" s="320" t="s">
        <v>174</v>
      </c>
      <c r="M1176" s="310">
        <v>5113</v>
      </c>
      <c r="N1176" s="239"/>
      <c r="O1176" s="239"/>
    </row>
    <row r="1177" spans="1:15">
      <c r="A1177" s="254" t="str">
        <f t="shared" si="164"/>
        <v>71080203020000</v>
      </c>
      <c r="B1177" s="285" t="s">
        <v>439</v>
      </c>
      <c r="C1177" s="285" t="s">
        <v>185</v>
      </c>
      <c r="D1177" s="285" t="s">
        <v>140</v>
      </c>
      <c r="E1177" s="285" t="s">
        <v>442</v>
      </c>
      <c r="F1177" s="285" t="s">
        <v>140</v>
      </c>
      <c r="G1177" s="285" t="s">
        <v>440</v>
      </c>
      <c r="L1177" s="320" t="s">
        <v>572</v>
      </c>
      <c r="N1177" s="239"/>
      <c r="O1177" s="239"/>
    </row>
    <row r="1178" spans="1:15" ht="30">
      <c r="A1178" s="254" t="str">
        <f t="shared" si="164"/>
        <v>71080203025113</v>
      </c>
      <c r="B1178" s="285" t="s">
        <v>439</v>
      </c>
      <c r="C1178" s="285" t="s">
        <v>185</v>
      </c>
      <c r="D1178" s="285" t="s">
        <v>140</v>
      </c>
      <c r="E1178" s="285" t="s">
        <v>442</v>
      </c>
      <c r="F1178" s="285" t="s">
        <v>140</v>
      </c>
      <c r="G1178" s="285">
        <v>5113</v>
      </c>
      <c r="L1178" s="320" t="s">
        <v>174</v>
      </c>
      <c r="M1178" s="310">
        <v>5113</v>
      </c>
      <c r="N1178" s="239"/>
      <c r="O1178" s="239"/>
    </row>
    <row r="1179" spans="1:15">
      <c r="A1179" s="254" t="str">
        <f t="shared" si="164"/>
        <v>71080203025129</v>
      </c>
      <c r="B1179" s="285" t="s">
        <v>439</v>
      </c>
      <c r="C1179" s="285" t="s">
        <v>185</v>
      </c>
      <c r="D1179" s="285" t="s">
        <v>140</v>
      </c>
      <c r="E1179" s="285" t="s">
        <v>442</v>
      </c>
      <c r="F1179" s="285" t="s">
        <v>140</v>
      </c>
      <c r="G1179" s="285">
        <v>5129</v>
      </c>
      <c r="L1179" s="320" t="s">
        <v>424</v>
      </c>
      <c r="M1179" s="310">
        <v>5129</v>
      </c>
      <c r="N1179" s="239"/>
      <c r="O1179" s="239"/>
    </row>
    <row r="1180" spans="1:15">
      <c r="A1180" s="254" t="str">
        <f t="shared" si="164"/>
        <v>71080204014216</v>
      </c>
      <c r="B1180" s="285" t="s">
        <v>439</v>
      </c>
      <c r="C1180" s="285" t="s">
        <v>185</v>
      </c>
      <c r="D1180" s="285" t="s">
        <v>140</v>
      </c>
      <c r="E1180" s="285" t="s">
        <v>155</v>
      </c>
      <c r="F1180" s="285" t="s">
        <v>106</v>
      </c>
      <c r="G1180" s="285">
        <v>4216</v>
      </c>
      <c r="L1180" s="320" t="s">
        <v>118</v>
      </c>
      <c r="M1180" s="310">
        <v>4216</v>
      </c>
      <c r="N1180" s="239"/>
      <c r="O1180" s="239"/>
    </row>
    <row r="1181" spans="1:15">
      <c r="A1181" s="254" t="str">
        <f t="shared" si="164"/>
        <v>71080204020000</v>
      </c>
      <c r="B1181" s="285" t="s">
        <v>439</v>
      </c>
      <c r="C1181" s="285" t="s">
        <v>185</v>
      </c>
      <c r="D1181" s="285" t="s">
        <v>140</v>
      </c>
      <c r="E1181" s="285" t="s">
        <v>155</v>
      </c>
      <c r="F1181" s="285" t="s">
        <v>140</v>
      </c>
      <c r="G1181" s="285" t="s">
        <v>440</v>
      </c>
      <c r="L1181" s="320" t="s">
        <v>573</v>
      </c>
      <c r="N1181" s="239"/>
      <c r="O1181" s="239"/>
    </row>
    <row r="1182" spans="1:15" ht="30">
      <c r="A1182" s="254" t="str">
        <f t="shared" si="164"/>
        <v>71080204024511</v>
      </c>
      <c r="B1182" s="285" t="s">
        <v>439</v>
      </c>
      <c r="C1182" s="285" t="s">
        <v>185</v>
      </c>
      <c r="D1182" s="285" t="s">
        <v>140</v>
      </c>
      <c r="E1182" s="285" t="s">
        <v>155</v>
      </c>
      <c r="F1182" s="285" t="s">
        <v>140</v>
      </c>
      <c r="G1182" s="285">
        <v>4511</v>
      </c>
      <c r="L1182" s="320" t="s">
        <v>217</v>
      </c>
      <c r="M1182" s="310">
        <v>4511</v>
      </c>
      <c r="N1182" s="239"/>
      <c r="O1182" s="239"/>
    </row>
    <row r="1183" spans="1:15">
      <c r="A1183" s="254" t="str">
        <f t="shared" si="164"/>
        <v>71080204030000</v>
      </c>
      <c r="B1183" s="285" t="s">
        <v>439</v>
      </c>
      <c r="C1183" s="285" t="s">
        <v>185</v>
      </c>
      <c r="D1183" s="285" t="s">
        <v>140</v>
      </c>
      <c r="E1183" s="285" t="s">
        <v>155</v>
      </c>
      <c r="F1183" s="285" t="s">
        <v>442</v>
      </c>
      <c r="G1183" s="285" t="s">
        <v>440</v>
      </c>
      <c r="L1183" s="320" t="s">
        <v>0</v>
      </c>
      <c r="N1183" s="239"/>
      <c r="O1183" s="239"/>
    </row>
    <row r="1184" spans="1:15" ht="30">
      <c r="A1184" s="254" t="str">
        <f t="shared" si="164"/>
        <v>71080204035113</v>
      </c>
      <c r="B1184" s="285" t="s">
        <v>439</v>
      </c>
      <c r="C1184" s="285" t="s">
        <v>185</v>
      </c>
      <c r="D1184" s="285" t="s">
        <v>140</v>
      </c>
      <c r="E1184" s="285" t="s">
        <v>155</v>
      </c>
      <c r="F1184" s="285" t="s">
        <v>442</v>
      </c>
      <c r="G1184" s="285">
        <v>5113</v>
      </c>
      <c r="L1184" s="320" t="s">
        <v>174</v>
      </c>
      <c r="M1184" s="310">
        <v>5113</v>
      </c>
      <c r="N1184" s="239"/>
      <c r="O1184" s="239"/>
    </row>
    <row r="1185" spans="1:15">
      <c r="A1185" s="254" t="str">
        <f t="shared" si="164"/>
        <v>71080205000000</v>
      </c>
      <c r="B1185" s="285" t="s">
        <v>439</v>
      </c>
      <c r="C1185" s="285" t="s">
        <v>185</v>
      </c>
      <c r="D1185" s="285" t="s">
        <v>140</v>
      </c>
      <c r="E1185" s="285" t="s">
        <v>149</v>
      </c>
      <c r="F1185" s="285" t="s">
        <v>441</v>
      </c>
      <c r="G1185" s="285" t="s">
        <v>440</v>
      </c>
      <c r="L1185" s="320" t="s">
        <v>1</v>
      </c>
      <c r="N1185" s="239"/>
      <c r="O1185" s="239"/>
    </row>
    <row r="1186" spans="1:15">
      <c r="A1186" s="254" t="str">
        <f t="shared" si="164"/>
        <v>71080205000001</v>
      </c>
      <c r="B1186" s="285" t="s">
        <v>439</v>
      </c>
      <c r="C1186" s="285" t="s">
        <v>185</v>
      </c>
      <c r="D1186" s="285" t="s">
        <v>140</v>
      </c>
      <c r="E1186" s="285" t="s">
        <v>149</v>
      </c>
      <c r="F1186" s="285" t="s">
        <v>441</v>
      </c>
      <c r="G1186" s="285" t="s">
        <v>96</v>
      </c>
      <c r="L1186" s="320" t="e">
        <v>#N/A</v>
      </c>
      <c r="N1186" s="239"/>
      <c r="O1186" s="239"/>
    </row>
    <row r="1187" spans="1:15">
      <c r="A1187" s="254" t="str">
        <f t="shared" si="164"/>
        <v>71080205010000</v>
      </c>
      <c r="B1187" s="285" t="s">
        <v>439</v>
      </c>
      <c r="C1187" s="285" t="s">
        <v>185</v>
      </c>
      <c r="D1187" s="285" t="s">
        <v>140</v>
      </c>
      <c r="E1187" s="285" t="s">
        <v>149</v>
      </c>
      <c r="F1187" s="285" t="s">
        <v>106</v>
      </c>
      <c r="G1187" s="285" t="s">
        <v>440</v>
      </c>
      <c r="L1187" s="320" t="s">
        <v>2</v>
      </c>
      <c r="N1187" s="239"/>
      <c r="O1187" s="239"/>
    </row>
    <row r="1188" spans="1:15" ht="30">
      <c r="A1188" s="254" t="str">
        <f t="shared" si="164"/>
        <v>71080205014511</v>
      </c>
      <c r="B1188" s="285" t="s">
        <v>439</v>
      </c>
      <c r="C1188" s="285" t="s">
        <v>185</v>
      </c>
      <c r="D1188" s="285" t="s">
        <v>140</v>
      </c>
      <c r="E1188" s="285" t="s">
        <v>149</v>
      </c>
      <c r="F1188" s="285" t="s">
        <v>106</v>
      </c>
      <c r="G1188" s="285">
        <v>4511</v>
      </c>
      <c r="L1188" s="320" t="s">
        <v>217</v>
      </c>
      <c r="M1188" s="310">
        <v>4511</v>
      </c>
      <c r="N1188" s="239"/>
      <c r="O1188" s="239"/>
    </row>
    <row r="1189" spans="1:15">
      <c r="A1189" s="254" t="str">
        <f t="shared" si="164"/>
        <v>71080205020000</v>
      </c>
      <c r="B1189" s="285" t="s">
        <v>439</v>
      </c>
      <c r="C1189" s="285" t="s">
        <v>185</v>
      </c>
      <c r="D1189" s="285" t="s">
        <v>140</v>
      </c>
      <c r="E1189" s="285" t="s">
        <v>149</v>
      </c>
      <c r="F1189" s="285" t="s">
        <v>140</v>
      </c>
      <c r="G1189" s="285" t="s">
        <v>440</v>
      </c>
      <c r="L1189" s="320" t="s">
        <v>3</v>
      </c>
      <c r="N1189" s="239"/>
      <c r="O1189" s="239"/>
    </row>
    <row r="1190" spans="1:15" ht="30">
      <c r="A1190" s="254" t="str">
        <f t="shared" si="164"/>
        <v>71080205024511</v>
      </c>
      <c r="B1190" s="285" t="s">
        <v>439</v>
      </c>
      <c r="C1190" s="285" t="s">
        <v>185</v>
      </c>
      <c r="D1190" s="285" t="s">
        <v>140</v>
      </c>
      <c r="E1190" s="285" t="s">
        <v>149</v>
      </c>
      <c r="F1190" s="285" t="s">
        <v>140</v>
      </c>
      <c r="G1190" s="285">
        <v>4511</v>
      </c>
      <c r="L1190" s="320" t="s">
        <v>217</v>
      </c>
      <c r="M1190" s="310">
        <v>4511</v>
      </c>
      <c r="N1190" s="239"/>
      <c r="O1190" s="239"/>
    </row>
    <row r="1191" spans="1:15">
      <c r="A1191" s="254" t="str">
        <f t="shared" si="164"/>
        <v>71080207000000</v>
      </c>
      <c r="B1191" s="285" t="s">
        <v>439</v>
      </c>
      <c r="C1191" s="285" t="s">
        <v>185</v>
      </c>
      <c r="D1191" s="285" t="s">
        <v>140</v>
      </c>
      <c r="E1191" s="285" t="s">
        <v>183</v>
      </c>
      <c r="F1191" s="285" t="s">
        <v>441</v>
      </c>
      <c r="G1191" s="285" t="s">
        <v>440</v>
      </c>
      <c r="L1191" s="320" t="s">
        <v>4</v>
      </c>
      <c r="N1191" s="239"/>
      <c r="O1191" s="239"/>
    </row>
    <row r="1192" spans="1:15">
      <c r="A1192" s="254" t="str">
        <f t="shared" si="164"/>
        <v>71080207000001</v>
      </c>
      <c r="B1192" s="285" t="s">
        <v>439</v>
      </c>
      <c r="C1192" s="285" t="s">
        <v>185</v>
      </c>
      <c r="D1192" s="285" t="s">
        <v>140</v>
      </c>
      <c r="E1192" s="285" t="s">
        <v>183</v>
      </c>
      <c r="F1192" s="285" t="s">
        <v>441</v>
      </c>
      <c r="G1192" s="285" t="s">
        <v>96</v>
      </c>
      <c r="L1192" s="320" t="e">
        <v>#N/A</v>
      </c>
      <c r="N1192" s="239"/>
      <c r="O1192" s="239"/>
    </row>
    <row r="1193" spans="1:15">
      <c r="A1193" s="254" t="str">
        <f t="shared" si="164"/>
        <v>71080207010000</v>
      </c>
      <c r="B1193" s="285" t="s">
        <v>439</v>
      </c>
      <c r="C1193" s="285" t="s">
        <v>185</v>
      </c>
      <c r="D1193" s="285" t="s">
        <v>140</v>
      </c>
      <c r="E1193" s="285" t="s">
        <v>183</v>
      </c>
      <c r="F1193" s="285" t="s">
        <v>106</v>
      </c>
      <c r="G1193" s="285" t="s">
        <v>440</v>
      </c>
      <c r="L1193" s="320" t="s">
        <v>5</v>
      </c>
      <c r="N1193" s="239"/>
      <c r="O1193" s="239"/>
    </row>
    <row r="1194" spans="1:15">
      <c r="A1194" s="254" t="str">
        <f t="shared" si="164"/>
        <v>71080207014239</v>
      </c>
      <c r="B1194" s="285" t="s">
        <v>439</v>
      </c>
      <c r="C1194" s="285" t="s">
        <v>185</v>
      </c>
      <c r="D1194" s="285" t="s">
        <v>140</v>
      </c>
      <c r="E1194" s="285" t="s">
        <v>183</v>
      </c>
      <c r="F1194" s="285" t="s">
        <v>106</v>
      </c>
      <c r="G1194" s="285">
        <v>4239</v>
      </c>
      <c r="L1194" s="320" t="s">
        <v>125</v>
      </c>
      <c r="M1194" s="310">
        <v>4239</v>
      </c>
      <c r="N1194" s="239"/>
      <c r="O1194" s="239"/>
    </row>
    <row r="1195" spans="1:15" ht="30">
      <c r="A1195" s="254" t="str">
        <f t="shared" si="164"/>
        <v>71080207014251</v>
      </c>
      <c r="B1195" s="285" t="s">
        <v>439</v>
      </c>
      <c r="C1195" s="285" t="s">
        <v>185</v>
      </c>
      <c r="D1195" s="285" t="s">
        <v>140</v>
      </c>
      <c r="E1195" s="285" t="s">
        <v>183</v>
      </c>
      <c r="F1195" s="285" t="s">
        <v>106</v>
      </c>
      <c r="G1195" s="285">
        <v>4251</v>
      </c>
      <c r="L1195" s="320" t="s">
        <v>142</v>
      </c>
      <c r="M1195" s="310">
        <v>4251</v>
      </c>
      <c r="N1195" s="239"/>
      <c r="O1195" s="239"/>
    </row>
    <row r="1196" spans="1:15">
      <c r="A1196" s="254" t="str">
        <f t="shared" si="164"/>
        <v>71080300000000</v>
      </c>
      <c r="B1196" s="285" t="s">
        <v>439</v>
      </c>
      <c r="C1196" s="285" t="s">
        <v>185</v>
      </c>
      <c r="D1196" s="285" t="s">
        <v>442</v>
      </c>
      <c r="E1196" s="285" t="s">
        <v>441</v>
      </c>
      <c r="F1196" s="285" t="s">
        <v>441</v>
      </c>
      <c r="G1196" s="285" t="s">
        <v>440</v>
      </c>
      <c r="L1196" s="320" t="s">
        <v>6</v>
      </c>
      <c r="N1196" s="239"/>
      <c r="O1196" s="239"/>
    </row>
    <row r="1197" spans="1:15">
      <c r="A1197" s="254" t="str">
        <f t="shared" si="164"/>
        <v>71080300000001</v>
      </c>
      <c r="B1197" s="285" t="s">
        <v>439</v>
      </c>
      <c r="C1197" s="285" t="s">
        <v>185</v>
      </c>
      <c r="D1197" s="285" t="s">
        <v>442</v>
      </c>
      <c r="E1197" s="285" t="s">
        <v>441</v>
      </c>
      <c r="F1197" s="285" t="s">
        <v>441</v>
      </c>
      <c r="G1197" s="285" t="s">
        <v>96</v>
      </c>
      <c r="L1197" s="320" t="e">
        <v>#N/A</v>
      </c>
      <c r="N1197" s="239"/>
      <c r="O1197" s="239"/>
    </row>
    <row r="1198" spans="1:15">
      <c r="A1198" s="254" t="str">
        <f t="shared" si="164"/>
        <v>71080301000000</v>
      </c>
      <c r="B1198" s="285" t="s">
        <v>439</v>
      </c>
      <c r="C1198" s="285" t="s">
        <v>185</v>
      </c>
      <c r="D1198" s="285" t="s">
        <v>442</v>
      </c>
      <c r="E1198" s="285" t="s">
        <v>106</v>
      </c>
      <c r="F1198" s="285" t="s">
        <v>441</v>
      </c>
      <c r="G1198" s="285" t="s">
        <v>440</v>
      </c>
      <c r="L1198" s="320" t="s">
        <v>7</v>
      </c>
      <c r="N1198" s="239"/>
      <c r="O1198" s="239"/>
    </row>
    <row r="1199" spans="1:15">
      <c r="A1199" s="254" t="str">
        <f t="shared" si="164"/>
        <v>71080301000001</v>
      </c>
      <c r="B1199" s="285" t="s">
        <v>439</v>
      </c>
      <c r="C1199" s="285" t="s">
        <v>185</v>
      </c>
      <c r="D1199" s="285" t="s">
        <v>442</v>
      </c>
      <c r="E1199" s="285" t="s">
        <v>106</v>
      </c>
      <c r="F1199" s="285" t="s">
        <v>441</v>
      </c>
      <c r="G1199" s="285" t="s">
        <v>96</v>
      </c>
      <c r="L1199" s="320" t="e">
        <v>#N/A</v>
      </c>
      <c r="N1199" s="239"/>
      <c r="O1199" s="239"/>
    </row>
    <row r="1200" spans="1:15">
      <c r="A1200" s="254" t="str">
        <f t="shared" si="164"/>
        <v>71080301010000</v>
      </c>
      <c r="B1200" s="285" t="s">
        <v>439</v>
      </c>
      <c r="C1200" s="285" t="s">
        <v>185</v>
      </c>
      <c r="D1200" s="285" t="s">
        <v>442</v>
      </c>
      <c r="E1200" s="285" t="s">
        <v>106</v>
      </c>
      <c r="F1200" s="285" t="s">
        <v>106</v>
      </c>
      <c r="G1200" s="285" t="s">
        <v>440</v>
      </c>
      <c r="L1200" s="320" t="s">
        <v>8</v>
      </c>
      <c r="N1200" s="239"/>
      <c r="O1200" s="239"/>
    </row>
    <row r="1201" spans="1:15">
      <c r="A1201" s="254" t="str">
        <f t="shared" si="164"/>
        <v>71080301014241</v>
      </c>
      <c r="B1201" s="285" t="s">
        <v>439</v>
      </c>
      <c r="C1201" s="285" t="s">
        <v>185</v>
      </c>
      <c r="D1201" s="285" t="s">
        <v>442</v>
      </c>
      <c r="E1201" s="285" t="s">
        <v>106</v>
      </c>
      <c r="F1201" s="285" t="s">
        <v>106</v>
      </c>
      <c r="G1201" s="285">
        <v>4241</v>
      </c>
      <c r="L1201" s="320" t="s">
        <v>396</v>
      </c>
      <c r="M1201" s="310">
        <v>4241</v>
      </c>
      <c r="N1201" s="239"/>
      <c r="O1201" s="239"/>
    </row>
    <row r="1202" spans="1:15">
      <c r="A1202" s="254" t="str">
        <f t="shared" si="164"/>
        <v>71080400000000</v>
      </c>
      <c r="B1202" s="285" t="s">
        <v>439</v>
      </c>
      <c r="C1202" s="285" t="s">
        <v>185</v>
      </c>
      <c r="D1202" s="285" t="s">
        <v>155</v>
      </c>
      <c r="E1202" s="285" t="s">
        <v>441</v>
      </c>
      <c r="F1202" s="285" t="s">
        <v>441</v>
      </c>
      <c r="G1202" s="285" t="s">
        <v>440</v>
      </c>
      <c r="L1202" s="320" t="s">
        <v>9</v>
      </c>
      <c r="N1202" s="239"/>
      <c r="O1202" s="239"/>
    </row>
    <row r="1203" spans="1:15">
      <c r="A1203" s="254" t="str">
        <f t="shared" si="164"/>
        <v>71080400000001</v>
      </c>
      <c r="B1203" s="285" t="s">
        <v>439</v>
      </c>
      <c r="C1203" s="285" t="s">
        <v>185</v>
      </c>
      <c r="D1203" s="285" t="s">
        <v>155</v>
      </c>
      <c r="E1203" s="285" t="s">
        <v>441</v>
      </c>
      <c r="F1203" s="285" t="s">
        <v>441</v>
      </c>
      <c r="G1203" s="285" t="s">
        <v>96</v>
      </c>
      <c r="L1203" s="320" t="e">
        <v>#N/A</v>
      </c>
      <c r="N1203" s="239"/>
      <c r="O1203" s="239"/>
    </row>
    <row r="1204" spans="1:15">
      <c r="A1204" s="254" t="str">
        <f t="shared" si="164"/>
        <v>71080403000000</v>
      </c>
      <c r="B1204" s="285" t="s">
        <v>439</v>
      </c>
      <c r="C1204" s="285" t="s">
        <v>185</v>
      </c>
      <c r="D1204" s="285" t="s">
        <v>155</v>
      </c>
      <c r="E1204" s="285" t="s">
        <v>442</v>
      </c>
      <c r="F1204" s="285" t="s">
        <v>441</v>
      </c>
      <c r="G1204" s="285" t="s">
        <v>440</v>
      </c>
      <c r="L1204" s="320" t="s">
        <v>10</v>
      </c>
      <c r="N1204" s="239"/>
      <c r="O1204" s="239"/>
    </row>
    <row r="1205" spans="1:15">
      <c r="A1205" s="254" t="str">
        <f t="shared" si="164"/>
        <v>71080403000001</v>
      </c>
      <c r="B1205" s="285" t="s">
        <v>439</v>
      </c>
      <c r="C1205" s="285" t="s">
        <v>185</v>
      </c>
      <c r="D1205" s="285" t="s">
        <v>155</v>
      </c>
      <c r="E1205" s="285" t="s">
        <v>442</v>
      </c>
      <c r="F1205" s="285" t="s">
        <v>441</v>
      </c>
      <c r="G1205" s="285" t="s">
        <v>96</v>
      </c>
      <c r="L1205" s="320" t="e">
        <v>#N/A</v>
      </c>
      <c r="N1205" s="239"/>
      <c r="O1205" s="239"/>
    </row>
    <row r="1206" spans="1:15">
      <c r="A1206" s="254" t="str">
        <f t="shared" si="164"/>
        <v>71080403010000</v>
      </c>
      <c r="B1206" s="285" t="s">
        <v>439</v>
      </c>
      <c r="C1206" s="285" t="s">
        <v>185</v>
      </c>
      <c r="D1206" s="285" t="s">
        <v>155</v>
      </c>
      <c r="E1206" s="285" t="s">
        <v>442</v>
      </c>
      <c r="F1206" s="285" t="s">
        <v>106</v>
      </c>
      <c r="G1206" s="285" t="s">
        <v>440</v>
      </c>
      <c r="L1206" s="320" t="s">
        <v>11</v>
      </c>
      <c r="N1206" s="239"/>
      <c r="O1206" s="239"/>
    </row>
    <row r="1207" spans="1:15" ht="30">
      <c r="A1207" s="254" t="str">
        <f t="shared" si="164"/>
        <v>71080403014819</v>
      </c>
      <c r="B1207" s="285" t="s">
        <v>439</v>
      </c>
      <c r="C1207" s="285" t="s">
        <v>185</v>
      </c>
      <c r="D1207" s="285" t="s">
        <v>155</v>
      </c>
      <c r="E1207" s="285" t="s">
        <v>442</v>
      </c>
      <c r="F1207" s="285" t="s">
        <v>106</v>
      </c>
      <c r="G1207" s="285">
        <v>4819</v>
      </c>
      <c r="L1207" s="320" t="s">
        <v>219</v>
      </c>
      <c r="M1207" s="310">
        <v>4819</v>
      </c>
      <c r="N1207" s="239"/>
      <c r="O1207" s="239"/>
    </row>
    <row r="1208" spans="1:15">
      <c r="A1208" s="254" t="str">
        <f t="shared" si="164"/>
        <v>71090101014239</v>
      </c>
      <c r="B1208" s="285" t="s">
        <v>439</v>
      </c>
      <c r="C1208" s="285" t="s">
        <v>187</v>
      </c>
      <c r="D1208" s="285" t="s">
        <v>106</v>
      </c>
      <c r="E1208" s="285" t="s">
        <v>106</v>
      </c>
      <c r="F1208" s="285" t="s">
        <v>106</v>
      </c>
      <c r="G1208" s="285">
        <v>4239</v>
      </c>
      <c r="L1208" s="320" t="s">
        <v>125</v>
      </c>
      <c r="M1208" s="310">
        <v>4239</v>
      </c>
      <c r="N1208" s="239"/>
      <c r="O1208" s="239"/>
    </row>
    <row r="1209" spans="1:15">
      <c r="A1209" s="254" t="str">
        <f t="shared" si="164"/>
        <v>71090101020000</v>
      </c>
      <c r="B1209" s="285" t="s">
        <v>439</v>
      </c>
      <c r="C1209" s="285" t="s">
        <v>187</v>
      </c>
      <c r="D1209" s="285" t="s">
        <v>106</v>
      </c>
      <c r="E1209" s="285" t="s">
        <v>106</v>
      </c>
      <c r="F1209" s="285" t="s">
        <v>140</v>
      </c>
      <c r="G1209" s="285" t="s">
        <v>440</v>
      </c>
      <c r="L1209" s="320" t="s">
        <v>12</v>
      </c>
      <c r="N1209" s="239"/>
      <c r="O1209" s="239"/>
    </row>
    <row r="1210" spans="1:15">
      <c r="A1210" s="254" t="str">
        <f t="shared" ref="A1210:A1273" si="165">CONCATENATE(B1210,C1210,D1210,E1210,F1210,G1210)</f>
        <v>71090101025129</v>
      </c>
      <c r="B1210" s="285" t="s">
        <v>439</v>
      </c>
      <c r="C1210" s="285" t="s">
        <v>187</v>
      </c>
      <c r="D1210" s="285" t="s">
        <v>106</v>
      </c>
      <c r="E1210" s="285" t="s">
        <v>106</v>
      </c>
      <c r="F1210" s="285" t="s">
        <v>140</v>
      </c>
      <c r="G1210" s="285">
        <v>5129</v>
      </c>
      <c r="L1210" s="320" t="s">
        <v>424</v>
      </c>
      <c r="M1210" s="310">
        <v>5129</v>
      </c>
      <c r="N1210" s="239"/>
      <c r="O1210" s="239"/>
    </row>
    <row r="1211" spans="1:15">
      <c r="A1211" s="254" t="str">
        <f t="shared" si="165"/>
        <v>71090101030000</v>
      </c>
      <c r="B1211" s="285" t="s">
        <v>439</v>
      </c>
      <c r="C1211" s="285" t="s">
        <v>187</v>
      </c>
      <c r="D1211" s="285" t="s">
        <v>106</v>
      </c>
      <c r="E1211" s="285" t="s">
        <v>106</v>
      </c>
      <c r="F1211" s="285" t="s">
        <v>442</v>
      </c>
      <c r="G1211" s="285" t="s">
        <v>440</v>
      </c>
      <c r="L1211" s="320" t="s">
        <v>13</v>
      </c>
      <c r="N1211" s="239"/>
      <c r="O1211" s="239"/>
    </row>
    <row r="1212" spans="1:15">
      <c r="A1212" s="254" t="str">
        <f t="shared" si="165"/>
        <v>71090101034239</v>
      </c>
      <c r="B1212" s="285" t="s">
        <v>439</v>
      </c>
      <c r="C1212" s="285" t="s">
        <v>187</v>
      </c>
      <c r="D1212" s="285" t="s">
        <v>106</v>
      </c>
      <c r="E1212" s="285" t="s">
        <v>106</v>
      </c>
      <c r="F1212" s="285" t="s">
        <v>442</v>
      </c>
      <c r="G1212" s="285">
        <v>4239</v>
      </c>
      <c r="L1212" s="320" t="s">
        <v>125</v>
      </c>
      <c r="M1212" s="310">
        <v>4239</v>
      </c>
      <c r="N1212" s="239"/>
      <c r="O1212" s="239"/>
    </row>
    <row r="1213" spans="1:15">
      <c r="A1213" s="254" t="str">
        <f t="shared" si="165"/>
        <v>71090102000000</v>
      </c>
      <c r="B1213" s="285" t="s">
        <v>439</v>
      </c>
      <c r="C1213" s="285" t="s">
        <v>187</v>
      </c>
      <c r="D1213" s="285" t="s">
        <v>106</v>
      </c>
      <c r="E1213" s="285" t="s">
        <v>140</v>
      </c>
      <c r="F1213" s="285" t="s">
        <v>441</v>
      </c>
      <c r="G1213" s="285" t="s">
        <v>440</v>
      </c>
      <c r="L1213" s="320" t="s">
        <v>14</v>
      </c>
      <c r="N1213" s="239"/>
      <c r="O1213" s="239"/>
    </row>
    <row r="1214" spans="1:15">
      <c r="A1214" s="254" t="str">
        <f t="shared" si="165"/>
        <v>71090102000001</v>
      </c>
      <c r="B1214" s="285" t="s">
        <v>439</v>
      </c>
      <c r="C1214" s="285" t="s">
        <v>187</v>
      </c>
      <c r="D1214" s="285" t="s">
        <v>106</v>
      </c>
      <c r="E1214" s="285" t="s">
        <v>140</v>
      </c>
      <c r="F1214" s="285" t="s">
        <v>441</v>
      </c>
      <c r="G1214" s="285" t="s">
        <v>96</v>
      </c>
      <c r="L1214" s="320" t="e">
        <v>#N/A</v>
      </c>
      <c r="N1214" s="239"/>
      <c r="O1214" s="239"/>
    </row>
    <row r="1215" spans="1:15">
      <c r="A1215" s="254" t="str">
        <f t="shared" si="165"/>
        <v>71090102010000</v>
      </c>
      <c r="B1215" s="285" t="s">
        <v>439</v>
      </c>
      <c r="C1215" s="285" t="s">
        <v>187</v>
      </c>
      <c r="D1215" s="285" t="s">
        <v>106</v>
      </c>
      <c r="E1215" s="285" t="s">
        <v>140</v>
      </c>
      <c r="F1215" s="285" t="s">
        <v>106</v>
      </c>
      <c r="G1215" s="285" t="s">
        <v>440</v>
      </c>
      <c r="L1215" s="320" t="s">
        <v>15</v>
      </c>
      <c r="N1215" s="239"/>
      <c r="O1215" s="239"/>
    </row>
    <row r="1216" spans="1:15">
      <c r="A1216" s="254" t="str">
        <f t="shared" si="165"/>
        <v>71090102014239</v>
      </c>
      <c r="B1216" s="285" t="s">
        <v>439</v>
      </c>
      <c r="C1216" s="285" t="s">
        <v>187</v>
      </c>
      <c r="D1216" s="285" t="s">
        <v>106</v>
      </c>
      <c r="E1216" s="285" t="s">
        <v>140</v>
      </c>
      <c r="F1216" s="285" t="s">
        <v>106</v>
      </c>
      <c r="G1216" s="285">
        <v>4239</v>
      </c>
      <c r="L1216" s="320" t="s">
        <v>125</v>
      </c>
      <c r="M1216" s="310">
        <v>4239</v>
      </c>
      <c r="N1216" s="239"/>
      <c r="O1216" s="239"/>
    </row>
    <row r="1217" spans="1:15">
      <c r="A1217" s="254" t="str">
        <f t="shared" si="165"/>
        <v>71090102020000</v>
      </c>
      <c r="B1217" s="285" t="s">
        <v>439</v>
      </c>
      <c r="C1217" s="285" t="s">
        <v>187</v>
      </c>
      <c r="D1217" s="285" t="s">
        <v>106</v>
      </c>
      <c r="E1217" s="285" t="s">
        <v>140</v>
      </c>
      <c r="F1217" s="285" t="s">
        <v>140</v>
      </c>
      <c r="G1217" s="285" t="s">
        <v>440</v>
      </c>
      <c r="L1217" s="320" t="s">
        <v>16</v>
      </c>
      <c r="N1217" s="239"/>
      <c r="O1217" s="239"/>
    </row>
    <row r="1218" spans="1:15">
      <c r="A1218" s="254" t="str">
        <f t="shared" si="165"/>
        <v>71090102024239</v>
      </c>
      <c r="B1218" s="285" t="s">
        <v>439</v>
      </c>
      <c r="C1218" s="285" t="s">
        <v>187</v>
      </c>
      <c r="D1218" s="285" t="s">
        <v>106</v>
      </c>
      <c r="E1218" s="285" t="s">
        <v>140</v>
      </c>
      <c r="F1218" s="285" t="s">
        <v>140</v>
      </c>
      <c r="G1218" s="285">
        <v>4239</v>
      </c>
      <c r="L1218" s="320" t="s">
        <v>125</v>
      </c>
      <c r="M1218" s="310">
        <v>4239</v>
      </c>
      <c r="N1218" s="239"/>
      <c r="O1218" s="239"/>
    </row>
    <row r="1219" spans="1:15">
      <c r="A1219" s="254" t="str">
        <f t="shared" si="165"/>
        <v>71090102030000</v>
      </c>
      <c r="B1219" s="285" t="s">
        <v>439</v>
      </c>
      <c r="C1219" s="285" t="s">
        <v>187</v>
      </c>
      <c r="D1219" s="285" t="s">
        <v>106</v>
      </c>
      <c r="E1219" s="285" t="s">
        <v>140</v>
      </c>
      <c r="F1219" s="285" t="s">
        <v>442</v>
      </c>
      <c r="G1219" s="285" t="s">
        <v>440</v>
      </c>
      <c r="L1219" s="320" t="s">
        <v>17</v>
      </c>
      <c r="N1219" s="239"/>
      <c r="O1219" s="239"/>
    </row>
    <row r="1220" spans="1:15">
      <c r="A1220" s="254" t="str">
        <f t="shared" si="165"/>
        <v>71090102034239</v>
      </c>
      <c r="B1220" s="285" t="s">
        <v>439</v>
      </c>
      <c r="C1220" s="285" t="s">
        <v>187</v>
      </c>
      <c r="D1220" s="285" t="s">
        <v>106</v>
      </c>
      <c r="E1220" s="285" t="s">
        <v>140</v>
      </c>
      <c r="F1220" s="285" t="s">
        <v>442</v>
      </c>
      <c r="G1220" s="285">
        <v>4239</v>
      </c>
      <c r="L1220" s="320" t="s">
        <v>125</v>
      </c>
      <c r="M1220" s="310">
        <v>4239</v>
      </c>
      <c r="N1220" s="239"/>
      <c r="O1220" s="239"/>
    </row>
    <row r="1221" spans="1:15">
      <c r="A1221" s="254" t="str">
        <f t="shared" si="165"/>
        <v>71090200000000</v>
      </c>
      <c r="B1221" s="285" t="s">
        <v>439</v>
      </c>
      <c r="C1221" s="285" t="s">
        <v>187</v>
      </c>
      <c r="D1221" s="285" t="s">
        <v>140</v>
      </c>
      <c r="E1221" s="285" t="s">
        <v>441</v>
      </c>
      <c r="F1221" s="285" t="s">
        <v>441</v>
      </c>
      <c r="G1221" s="285" t="s">
        <v>440</v>
      </c>
      <c r="L1221" s="320" t="s">
        <v>18</v>
      </c>
      <c r="N1221" s="239"/>
      <c r="O1221" s="239"/>
    </row>
    <row r="1222" spans="1:15">
      <c r="A1222" s="254" t="str">
        <f t="shared" si="165"/>
        <v>71090200000001</v>
      </c>
      <c r="B1222" s="285" t="s">
        <v>439</v>
      </c>
      <c r="C1222" s="285" t="s">
        <v>187</v>
      </c>
      <c r="D1222" s="285" t="s">
        <v>140</v>
      </c>
      <c r="E1222" s="285" t="s">
        <v>441</v>
      </c>
      <c r="F1222" s="285" t="s">
        <v>441</v>
      </c>
      <c r="G1222" s="285" t="s">
        <v>96</v>
      </c>
      <c r="L1222" s="320" t="e">
        <v>#N/A</v>
      </c>
      <c r="N1222" s="239"/>
      <c r="O1222" s="239"/>
    </row>
    <row r="1223" spans="1:15">
      <c r="A1223" s="254" t="str">
        <f t="shared" si="165"/>
        <v>71090201000000</v>
      </c>
      <c r="B1223" s="285" t="s">
        <v>439</v>
      </c>
      <c r="C1223" s="285" t="s">
        <v>187</v>
      </c>
      <c r="D1223" s="285" t="s">
        <v>140</v>
      </c>
      <c r="E1223" s="285" t="s">
        <v>106</v>
      </c>
      <c r="F1223" s="285" t="s">
        <v>441</v>
      </c>
      <c r="G1223" s="285" t="s">
        <v>440</v>
      </c>
      <c r="L1223" s="320" t="s">
        <v>19</v>
      </c>
      <c r="N1223" s="239"/>
      <c r="O1223" s="239"/>
    </row>
    <row r="1224" spans="1:15">
      <c r="A1224" s="254" t="str">
        <f t="shared" si="165"/>
        <v>71090201000001</v>
      </c>
      <c r="B1224" s="285" t="s">
        <v>439</v>
      </c>
      <c r="C1224" s="285" t="s">
        <v>187</v>
      </c>
      <c r="D1224" s="285" t="s">
        <v>140</v>
      </c>
      <c r="E1224" s="285" t="s">
        <v>106</v>
      </c>
      <c r="F1224" s="285" t="s">
        <v>441</v>
      </c>
      <c r="G1224" s="285" t="s">
        <v>96</v>
      </c>
      <c r="L1224" s="320" t="e">
        <v>#N/A</v>
      </c>
      <c r="N1224" s="239"/>
      <c r="O1224" s="239"/>
    </row>
    <row r="1225" spans="1:15">
      <c r="A1225" s="254" t="str">
        <f t="shared" si="165"/>
        <v>71090201010000</v>
      </c>
      <c r="B1225" s="285" t="s">
        <v>439</v>
      </c>
      <c r="C1225" s="285" t="s">
        <v>187</v>
      </c>
      <c r="D1225" s="285" t="s">
        <v>140</v>
      </c>
      <c r="E1225" s="285" t="s">
        <v>106</v>
      </c>
      <c r="F1225" s="285" t="s">
        <v>106</v>
      </c>
      <c r="G1225" s="285" t="s">
        <v>440</v>
      </c>
      <c r="L1225" s="320" t="s">
        <v>20</v>
      </c>
      <c r="N1225" s="239"/>
      <c r="O1225" s="239"/>
    </row>
    <row r="1226" spans="1:15">
      <c r="A1226" s="254" t="str">
        <f t="shared" si="165"/>
        <v>71090201014239</v>
      </c>
      <c r="B1226" s="285" t="s">
        <v>439</v>
      </c>
      <c r="C1226" s="285" t="s">
        <v>187</v>
      </c>
      <c r="D1226" s="285" t="s">
        <v>140</v>
      </c>
      <c r="E1226" s="285" t="s">
        <v>106</v>
      </c>
      <c r="F1226" s="285" t="s">
        <v>106</v>
      </c>
      <c r="G1226" s="285">
        <v>4239</v>
      </c>
      <c r="L1226" s="320" t="s">
        <v>125</v>
      </c>
      <c r="M1226" s="310">
        <v>4239</v>
      </c>
      <c r="N1226" s="239"/>
      <c r="O1226" s="239"/>
    </row>
    <row r="1227" spans="1:15">
      <c r="A1227" s="254" t="str">
        <f t="shared" si="165"/>
        <v>71090201020000</v>
      </c>
      <c r="B1227" s="285" t="s">
        <v>439</v>
      </c>
      <c r="C1227" s="285" t="s">
        <v>187</v>
      </c>
      <c r="D1227" s="285" t="s">
        <v>140</v>
      </c>
      <c r="E1227" s="285" t="s">
        <v>106</v>
      </c>
      <c r="F1227" s="285" t="s">
        <v>140</v>
      </c>
      <c r="G1227" s="285" t="s">
        <v>440</v>
      </c>
      <c r="L1227" s="320" t="s">
        <v>21</v>
      </c>
      <c r="N1227" s="239"/>
      <c r="O1227" s="239"/>
    </row>
    <row r="1228" spans="1:15">
      <c r="A1228" s="254" t="str">
        <f t="shared" si="165"/>
        <v>71090201024239</v>
      </c>
      <c r="B1228" s="285" t="s">
        <v>439</v>
      </c>
      <c r="C1228" s="285" t="s">
        <v>187</v>
      </c>
      <c r="D1228" s="285" t="s">
        <v>140</v>
      </c>
      <c r="E1228" s="285" t="s">
        <v>106</v>
      </c>
      <c r="F1228" s="285" t="s">
        <v>140</v>
      </c>
      <c r="G1228" s="285">
        <v>4239</v>
      </c>
      <c r="L1228" s="320" t="s">
        <v>125</v>
      </c>
      <c r="M1228" s="310">
        <v>4239</v>
      </c>
      <c r="N1228" s="239"/>
      <c r="O1228" s="239"/>
    </row>
    <row r="1229" spans="1:15">
      <c r="A1229" s="254" t="str">
        <f t="shared" si="165"/>
        <v>71090201030000</v>
      </c>
      <c r="B1229" s="285" t="s">
        <v>439</v>
      </c>
      <c r="C1229" s="285" t="s">
        <v>187</v>
      </c>
      <c r="D1229" s="285" t="s">
        <v>140</v>
      </c>
      <c r="E1229" s="285" t="s">
        <v>106</v>
      </c>
      <c r="F1229" s="285" t="s">
        <v>442</v>
      </c>
      <c r="G1229" s="285" t="s">
        <v>440</v>
      </c>
      <c r="L1229" s="320" t="s">
        <v>22</v>
      </c>
      <c r="N1229" s="239"/>
      <c r="O1229" s="239"/>
    </row>
    <row r="1230" spans="1:15">
      <c r="A1230" s="254" t="str">
        <f t="shared" si="165"/>
        <v>71090201034239</v>
      </c>
      <c r="B1230" s="285" t="s">
        <v>439</v>
      </c>
      <c r="C1230" s="285" t="s">
        <v>187</v>
      </c>
      <c r="D1230" s="285" t="s">
        <v>140</v>
      </c>
      <c r="E1230" s="285" t="s">
        <v>106</v>
      </c>
      <c r="F1230" s="285" t="s">
        <v>442</v>
      </c>
      <c r="G1230" s="285">
        <v>4239</v>
      </c>
      <c r="L1230" s="320" t="s">
        <v>125</v>
      </c>
      <c r="M1230" s="310">
        <v>4239</v>
      </c>
      <c r="N1230" s="239"/>
      <c r="O1230" s="239"/>
    </row>
    <row r="1231" spans="1:15">
      <c r="A1231" s="254" t="str">
        <f t="shared" si="165"/>
        <v>71090201040000</v>
      </c>
      <c r="B1231" s="285" t="s">
        <v>439</v>
      </c>
      <c r="C1231" s="285" t="s">
        <v>187</v>
      </c>
      <c r="D1231" s="285" t="s">
        <v>140</v>
      </c>
      <c r="E1231" s="285" t="s">
        <v>106</v>
      </c>
      <c r="F1231" s="285" t="s">
        <v>155</v>
      </c>
      <c r="G1231" s="285" t="s">
        <v>440</v>
      </c>
      <c r="L1231" s="320" t="s">
        <v>23</v>
      </c>
      <c r="N1231" s="239"/>
      <c r="O1231" s="239"/>
    </row>
    <row r="1232" spans="1:15">
      <c r="A1232" s="254" t="str">
        <f t="shared" si="165"/>
        <v>71090201044239</v>
      </c>
      <c r="B1232" s="285" t="s">
        <v>439</v>
      </c>
      <c r="C1232" s="285" t="s">
        <v>187</v>
      </c>
      <c r="D1232" s="285" t="s">
        <v>140</v>
      </c>
      <c r="E1232" s="285" t="s">
        <v>106</v>
      </c>
      <c r="F1232" s="285" t="s">
        <v>155</v>
      </c>
      <c r="G1232" s="285">
        <v>4239</v>
      </c>
      <c r="L1232" s="320" t="s">
        <v>125</v>
      </c>
      <c r="M1232" s="310">
        <v>4239</v>
      </c>
      <c r="N1232" s="239"/>
      <c r="O1232" s="239"/>
    </row>
    <row r="1233" spans="1:15">
      <c r="A1233" s="254" t="str">
        <f t="shared" si="165"/>
        <v>71090202000000</v>
      </c>
      <c r="B1233" s="285" t="s">
        <v>439</v>
      </c>
      <c r="C1233" s="285" t="s">
        <v>187</v>
      </c>
      <c r="D1233" s="285" t="s">
        <v>140</v>
      </c>
      <c r="E1233" s="285" t="s">
        <v>140</v>
      </c>
      <c r="F1233" s="285" t="s">
        <v>441</v>
      </c>
      <c r="G1233" s="285" t="s">
        <v>440</v>
      </c>
      <c r="L1233" s="320" t="s">
        <v>24</v>
      </c>
      <c r="N1233" s="239"/>
      <c r="O1233" s="239"/>
    </row>
    <row r="1234" spans="1:15">
      <c r="A1234" s="254" t="str">
        <f t="shared" si="165"/>
        <v>71090202000001</v>
      </c>
      <c r="B1234" s="285" t="s">
        <v>439</v>
      </c>
      <c r="C1234" s="285" t="s">
        <v>187</v>
      </c>
      <c r="D1234" s="285" t="s">
        <v>140</v>
      </c>
      <c r="E1234" s="285" t="s">
        <v>140</v>
      </c>
      <c r="F1234" s="285" t="s">
        <v>441</v>
      </c>
      <c r="G1234" s="285" t="s">
        <v>96</v>
      </c>
      <c r="L1234" s="320" t="e">
        <v>#N/A</v>
      </c>
      <c r="N1234" s="239"/>
      <c r="O1234" s="239"/>
    </row>
    <row r="1235" spans="1:15">
      <c r="A1235" s="254" t="str">
        <f t="shared" si="165"/>
        <v>71090202010000</v>
      </c>
      <c r="B1235" s="285" t="s">
        <v>439</v>
      </c>
      <c r="C1235" s="285" t="s">
        <v>187</v>
      </c>
      <c r="D1235" s="285" t="s">
        <v>140</v>
      </c>
      <c r="E1235" s="285" t="s">
        <v>140</v>
      </c>
      <c r="F1235" s="285" t="s">
        <v>106</v>
      </c>
      <c r="G1235" s="285" t="s">
        <v>440</v>
      </c>
      <c r="L1235" s="320" t="s">
        <v>25</v>
      </c>
      <c r="N1235" s="239"/>
      <c r="O1235" s="239"/>
    </row>
    <row r="1236" spans="1:15">
      <c r="A1236" s="254" t="str">
        <f t="shared" si="165"/>
        <v>71090202014239</v>
      </c>
      <c r="B1236" s="285" t="s">
        <v>439</v>
      </c>
      <c r="C1236" s="285" t="s">
        <v>187</v>
      </c>
      <c r="D1236" s="285" t="s">
        <v>140</v>
      </c>
      <c r="E1236" s="285" t="s">
        <v>140</v>
      </c>
      <c r="F1236" s="285" t="s">
        <v>106</v>
      </c>
      <c r="G1236" s="285">
        <v>4239</v>
      </c>
      <c r="L1236" s="320" t="s">
        <v>125</v>
      </c>
      <c r="M1236" s="310">
        <v>4239</v>
      </c>
      <c r="N1236" s="239"/>
      <c r="O1236" s="239"/>
    </row>
    <row r="1237" spans="1:15">
      <c r="A1237" s="254" t="str">
        <f t="shared" si="165"/>
        <v>71090202020000</v>
      </c>
      <c r="B1237" s="285" t="s">
        <v>439</v>
      </c>
      <c r="C1237" s="285" t="s">
        <v>187</v>
      </c>
      <c r="D1237" s="285" t="s">
        <v>140</v>
      </c>
      <c r="E1237" s="285" t="s">
        <v>140</v>
      </c>
      <c r="F1237" s="285" t="s">
        <v>140</v>
      </c>
      <c r="G1237" s="285" t="s">
        <v>440</v>
      </c>
      <c r="L1237" s="320" t="s">
        <v>26</v>
      </c>
      <c r="N1237" s="239"/>
      <c r="O1237" s="239"/>
    </row>
    <row r="1238" spans="1:15">
      <c r="A1238" s="254" t="str">
        <f t="shared" si="165"/>
        <v>71090202024239</v>
      </c>
      <c r="B1238" s="285" t="s">
        <v>439</v>
      </c>
      <c r="C1238" s="285" t="s">
        <v>187</v>
      </c>
      <c r="D1238" s="285" t="s">
        <v>140</v>
      </c>
      <c r="E1238" s="285" t="s">
        <v>140</v>
      </c>
      <c r="F1238" s="285" t="s">
        <v>140</v>
      </c>
      <c r="G1238" s="285">
        <v>4239</v>
      </c>
      <c r="L1238" s="320" t="s">
        <v>125</v>
      </c>
      <c r="M1238" s="310">
        <v>4239</v>
      </c>
      <c r="N1238" s="239"/>
      <c r="O1238" s="239"/>
    </row>
    <row r="1239" spans="1:15">
      <c r="A1239" s="254" t="str">
        <f t="shared" si="165"/>
        <v>71090202030000</v>
      </c>
      <c r="B1239" s="285" t="s">
        <v>439</v>
      </c>
      <c r="C1239" s="285" t="s">
        <v>187</v>
      </c>
      <c r="D1239" s="285" t="s">
        <v>140</v>
      </c>
      <c r="E1239" s="285" t="s">
        <v>140</v>
      </c>
      <c r="F1239" s="285" t="s">
        <v>442</v>
      </c>
      <c r="G1239" s="285" t="s">
        <v>440</v>
      </c>
      <c r="L1239" s="320" t="s">
        <v>27</v>
      </c>
      <c r="N1239" s="239"/>
      <c r="O1239" s="239"/>
    </row>
    <row r="1240" spans="1:15">
      <c r="A1240" s="254" t="str">
        <f t="shared" si="165"/>
        <v>71090202034239</v>
      </c>
      <c r="B1240" s="285" t="s">
        <v>439</v>
      </c>
      <c r="C1240" s="285" t="s">
        <v>187</v>
      </c>
      <c r="D1240" s="285" t="s">
        <v>140</v>
      </c>
      <c r="E1240" s="285" t="s">
        <v>140</v>
      </c>
      <c r="F1240" s="285" t="s">
        <v>442</v>
      </c>
      <c r="G1240" s="285">
        <v>4239</v>
      </c>
      <c r="L1240" s="320" t="s">
        <v>125</v>
      </c>
      <c r="M1240" s="310">
        <v>4239</v>
      </c>
      <c r="N1240" s="239"/>
      <c r="O1240" s="239"/>
    </row>
    <row r="1241" spans="1:15">
      <c r="A1241" s="254" t="str">
        <f t="shared" si="165"/>
        <v>71090202040000</v>
      </c>
      <c r="B1241" s="285" t="s">
        <v>439</v>
      </c>
      <c r="C1241" s="285" t="s">
        <v>187</v>
      </c>
      <c r="D1241" s="285" t="s">
        <v>140</v>
      </c>
      <c r="E1241" s="285" t="s">
        <v>140</v>
      </c>
      <c r="F1241" s="285" t="s">
        <v>155</v>
      </c>
      <c r="G1241" s="285" t="s">
        <v>440</v>
      </c>
      <c r="L1241" s="320" t="s">
        <v>28</v>
      </c>
      <c r="N1241" s="239"/>
      <c r="O1241" s="239"/>
    </row>
    <row r="1242" spans="1:15">
      <c r="A1242" s="254" t="str">
        <f t="shared" si="165"/>
        <v>71090202044239</v>
      </c>
      <c r="B1242" s="285" t="s">
        <v>439</v>
      </c>
      <c r="C1242" s="285" t="s">
        <v>187</v>
      </c>
      <c r="D1242" s="285" t="s">
        <v>140</v>
      </c>
      <c r="E1242" s="285" t="s">
        <v>140</v>
      </c>
      <c r="F1242" s="285" t="s">
        <v>155</v>
      </c>
      <c r="G1242" s="285">
        <v>4239</v>
      </c>
      <c r="L1242" s="320" t="s">
        <v>125</v>
      </c>
      <c r="M1242" s="310">
        <v>4239</v>
      </c>
      <c r="N1242" s="239"/>
      <c r="O1242" s="239"/>
    </row>
    <row r="1243" spans="1:15">
      <c r="A1243" s="254" t="str">
        <f t="shared" si="165"/>
        <v>71090501014239</v>
      </c>
      <c r="B1243" s="285" t="s">
        <v>439</v>
      </c>
      <c r="C1243" s="285" t="s">
        <v>187</v>
      </c>
      <c r="D1243" s="285" t="s">
        <v>149</v>
      </c>
      <c r="E1243" s="285" t="s">
        <v>106</v>
      </c>
      <c r="F1243" s="285" t="s">
        <v>106</v>
      </c>
      <c r="G1243" s="285">
        <v>4239</v>
      </c>
      <c r="L1243" s="320" t="s">
        <v>125</v>
      </c>
      <c r="M1243" s="310">
        <v>4239</v>
      </c>
      <c r="N1243" s="239"/>
      <c r="O1243" s="239"/>
    </row>
    <row r="1244" spans="1:15">
      <c r="A1244" s="254" t="str">
        <f t="shared" si="165"/>
        <v>71090501015122</v>
      </c>
      <c r="B1244" s="285" t="s">
        <v>439</v>
      </c>
      <c r="C1244" s="285" t="s">
        <v>187</v>
      </c>
      <c r="D1244" s="285" t="s">
        <v>149</v>
      </c>
      <c r="E1244" s="285" t="s">
        <v>106</v>
      </c>
      <c r="F1244" s="285" t="s">
        <v>106</v>
      </c>
      <c r="G1244" s="285">
        <v>5122</v>
      </c>
      <c r="L1244" s="320" t="s">
        <v>332</v>
      </c>
      <c r="M1244" s="310">
        <v>5122</v>
      </c>
      <c r="N1244" s="239"/>
      <c r="O1244" s="239"/>
    </row>
    <row r="1245" spans="1:15">
      <c r="A1245" s="254" t="str">
        <f t="shared" si="165"/>
        <v>71090501020000</v>
      </c>
      <c r="B1245" s="285" t="s">
        <v>439</v>
      </c>
      <c r="C1245" s="285" t="s">
        <v>187</v>
      </c>
      <c r="D1245" s="285" t="s">
        <v>149</v>
      </c>
      <c r="E1245" s="285" t="s">
        <v>106</v>
      </c>
      <c r="F1245" s="285" t="s">
        <v>140</v>
      </c>
      <c r="G1245" s="285" t="s">
        <v>440</v>
      </c>
      <c r="L1245" s="320" t="s">
        <v>29</v>
      </c>
      <c r="N1245" s="239"/>
      <c r="O1245" s="239"/>
    </row>
    <row r="1246" spans="1:15" ht="30">
      <c r="A1246" s="254" t="str">
        <f t="shared" si="165"/>
        <v>71090501025113</v>
      </c>
      <c r="B1246" s="285" t="s">
        <v>439</v>
      </c>
      <c r="C1246" s="285" t="s">
        <v>187</v>
      </c>
      <c r="D1246" s="285" t="s">
        <v>149</v>
      </c>
      <c r="E1246" s="285" t="s">
        <v>106</v>
      </c>
      <c r="F1246" s="285" t="s">
        <v>140</v>
      </c>
      <c r="G1246" s="285">
        <v>5113</v>
      </c>
      <c r="L1246" s="320" t="s">
        <v>174</v>
      </c>
      <c r="M1246" s="310">
        <v>5113</v>
      </c>
      <c r="N1246" s="239"/>
      <c r="O1246" s="239"/>
    </row>
    <row r="1247" spans="1:15">
      <c r="A1247" s="254" t="str">
        <f t="shared" si="165"/>
        <v>71090501030000</v>
      </c>
      <c r="B1247" s="285" t="s">
        <v>439</v>
      </c>
      <c r="C1247" s="285" t="s">
        <v>187</v>
      </c>
      <c r="D1247" s="285" t="s">
        <v>149</v>
      </c>
      <c r="E1247" s="285" t="s">
        <v>106</v>
      </c>
      <c r="F1247" s="285" t="s">
        <v>442</v>
      </c>
      <c r="G1247" s="285" t="s">
        <v>440</v>
      </c>
      <c r="L1247" s="320" t="s">
        <v>30</v>
      </c>
      <c r="N1247" s="239"/>
      <c r="O1247" s="239"/>
    </row>
    <row r="1248" spans="1:15">
      <c r="A1248" s="254" t="str">
        <f t="shared" si="165"/>
        <v>71090501034239</v>
      </c>
      <c r="B1248" s="285" t="s">
        <v>439</v>
      </c>
      <c r="C1248" s="285" t="s">
        <v>187</v>
      </c>
      <c r="D1248" s="285" t="s">
        <v>149</v>
      </c>
      <c r="E1248" s="285" t="s">
        <v>106</v>
      </c>
      <c r="F1248" s="285" t="s">
        <v>442</v>
      </c>
      <c r="G1248" s="285">
        <v>4239</v>
      </c>
      <c r="L1248" s="320" t="s">
        <v>125</v>
      </c>
      <c r="M1248" s="310">
        <v>4239</v>
      </c>
      <c r="N1248" s="239"/>
      <c r="O1248" s="239"/>
    </row>
    <row r="1249" spans="1:15">
      <c r="A1249" s="254" t="str">
        <f t="shared" si="165"/>
        <v>71090501040000</v>
      </c>
      <c r="B1249" s="285" t="s">
        <v>439</v>
      </c>
      <c r="C1249" s="285" t="s">
        <v>187</v>
      </c>
      <c r="D1249" s="285" t="s">
        <v>149</v>
      </c>
      <c r="E1249" s="285" t="s">
        <v>106</v>
      </c>
      <c r="F1249" s="285" t="s">
        <v>155</v>
      </c>
      <c r="G1249" s="285" t="s">
        <v>440</v>
      </c>
      <c r="L1249" s="320" t="s">
        <v>31</v>
      </c>
      <c r="N1249" s="239"/>
      <c r="O1249" s="239"/>
    </row>
    <row r="1250" spans="1:15">
      <c r="A1250" s="254" t="str">
        <f t="shared" si="165"/>
        <v>71090501044239</v>
      </c>
      <c r="B1250" s="285" t="s">
        <v>439</v>
      </c>
      <c r="C1250" s="285" t="s">
        <v>187</v>
      </c>
      <c r="D1250" s="285" t="s">
        <v>149</v>
      </c>
      <c r="E1250" s="285" t="s">
        <v>106</v>
      </c>
      <c r="F1250" s="285" t="s">
        <v>155</v>
      </c>
      <c r="G1250" s="285">
        <v>4239</v>
      </c>
      <c r="L1250" s="320" t="s">
        <v>125</v>
      </c>
      <c r="M1250" s="310">
        <v>4239</v>
      </c>
      <c r="N1250" s="239"/>
      <c r="O1250" s="239"/>
    </row>
    <row r="1251" spans="1:15">
      <c r="A1251" s="254" t="str">
        <f t="shared" si="165"/>
        <v>71090501050000</v>
      </c>
      <c r="B1251" s="285" t="s">
        <v>439</v>
      </c>
      <c r="C1251" s="285" t="s">
        <v>187</v>
      </c>
      <c r="D1251" s="285" t="s">
        <v>149</v>
      </c>
      <c r="E1251" s="285" t="s">
        <v>106</v>
      </c>
      <c r="F1251" s="285" t="s">
        <v>149</v>
      </c>
      <c r="G1251" s="285" t="s">
        <v>440</v>
      </c>
      <c r="L1251" s="320" t="s">
        <v>32</v>
      </c>
      <c r="N1251" s="239"/>
      <c r="O1251" s="239"/>
    </row>
    <row r="1252" spans="1:15" ht="30">
      <c r="A1252" s="254" t="str">
        <f t="shared" si="165"/>
        <v>71090501054819</v>
      </c>
      <c r="B1252" s="285" t="s">
        <v>439</v>
      </c>
      <c r="C1252" s="285" t="s">
        <v>187</v>
      </c>
      <c r="D1252" s="285" t="s">
        <v>149</v>
      </c>
      <c r="E1252" s="285" t="s">
        <v>106</v>
      </c>
      <c r="F1252" s="285" t="s">
        <v>149</v>
      </c>
      <c r="G1252" s="285">
        <v>4819</v>
      </c>
      <c r="L1252" s="320" t="s">
        <v>219</v>
      </c>
      <c r="M1252" s="310">
        <v>4819</v>
      </c>
      <c r="N1252" s="239"/>
      <c r="O1252" s="239"/>
    </row>
    <row r="1253" spans="1:15">
      <c r="A1253" s="254" t="str">
        <f t="shared" si="165"/>
        <v>71090501055129</v>
      </c>
      <c r="B1253" s="285" t="s">
        <v>439</v>
      </c>
      <c r="C1253" s="285" t="s">
        <v>187</v>
      </c>
      <c r="D1253" s="285" t="s">
        <v>149</v>
      </c>
      <c r="E1253" s="285" t="s">
        <v>106</v>
      </c>
      <c r="F1253" s="285" t="s">
        <v>149</v>
      </c>
      <c r="G1253" s="285">
        <v>5129</v>
      </c>
      <c r="L1253" s="320" t="s">
        <v>424</v>
      </c>
      <c r="M1253" s="310">
        <v>5129</v>
      </c>
      <c r="N1253" s="239"/>
      <c r="O1253" s="239"/>
    </row>
    <row r="1254" spans="1:15" ht="30">
      <c r="A1254" s="254" t="str">
        <f t="shared" si="165"/>
        <v>71090601015113</v>
      </c>
      <c r="B1254" s="285" t="s">
        <v>439</v>
      </c>
      <c r="C1254" s="285" t="s">
        <v>187</v>
      </c>
      <c r="D1254" s="285" t="s">
        <v>157</v>
      </c>
      <c r="E1254" s="285" t="s">
        <v>106</v>
      </c>
      <c r="F1254" s="285" t="s">
        <v>106</v>
      </c>
      <c r="G1254" s="285">
        <v>5113</v>
      </c>
      <c r="L1254" s="320" t="s">
        <v>174</v>
      </c>
      <c r="M1254" s="310">
        <v>5113</v>
      </c>
      <c r="N1254" s="239"/>
      <c r="O1254" s="239"/>
    </row>
    <row r="1255" spans="1:15">
      <c r="A1255" s="254" t="str">
        <f t="shared" si="165"/>
        <v>71090601020000</v>
      </c>
      <c r="B1255" s="285" t="s">
        <v>439</v>
      </c>
      <c r="C1255" s="285" t="s">
        <v>187</v>
      </c>
      <c r="D1255" s="285" t="s">
        <v>157</v>
      </c>
      <c r="E1255" s="285" t="s">
        <v>106</v>
      </c>
      <c r="F1255" s="285" t="s">
        <v>140</v>
      </c>
      <c r="G1255" s="285" t="s">
        <v>440</v>
      </c>
      <c r="L1255" s="320" t="s">
        <v>33</v>
      </c>
      <c r="N1255" s="239"/>
      <c r="O1255" s="239"/>
    </row>
    <row r="1256" spans="1:15">
      <c r="A1256" s="254" t="str">
        <f t="shared" si="165"/>
        <v>71090601024639</v>
      </c>
      <c r="B1256" s="285" t="s">
        <v>439</v>
      </c>
      <c r="C1256" s="285" t="s">
        <v>187</v>
      </c>
      <c r="D1256" s="285" t="s">
        <v>157</v>
      </c>
      <c r="E1256" s="285" t="s">
        <v>106</v>
      </c>
      <c r="F1256" s="285" t="s">
        <v>140</v>
      </c>
      <c r="G1256" s="285">
        <v>4639</v>
      </c>
      <c r="L1256" s="320" t="s">
        <v>167</v>
      </c>
      <c r="M1256" s="310">
        <v>4639</v>
      </c>
      <c r="N1256" s="239"/>
      <c r="O1256" s="239"/>
    </row>
    <row r="1257" spans="1:15">
      <c r="A1257" s="254" t="str">
        <f t="shared" si="165"/>
        <v>71090601030000</v>
      </c>
      <c r="B1257" s="285" t="s">
        <v>439</v>
      </c>
      <c r="C1257" s="285" t="s">
        <v>187</v>
      </c>
      <c r="D1257" s="285" t="s">
        <v>157</v>
      </c>
      <c r="E1257" s="285" t="s">
        <v>106</v>
      </c>
      <c r="F1257" s="285" t="s">
        <v>442</v>
      </c>
      <c r="G1257" s="285" t="s">
        <v>440</v>
      </c>
      <c r="L1257" s="320" t="s">
        <v>34</v>
      </c>
      <c r="N1257" s="239"/>
      <c r="O1257" s="239"/>
    </row>
    <row r="1258" spans="1:15">
      <c r="A1258" s="254" t="str">
        <f t="shared" si="165"/>
        <v>71090601034639</v>
      </c>
      <c r="B1258" s="285" t="s">
        <v>439</v>
      </c>
      <c r="C1258" s="285" t="s">
        <v>187</v>
      </c>
      <c r="D1258" s="285" t="s">
        <v>157</v>
      </c>
      <c r="E1258" s="285" t="s">
        <v>106</v>
      </c>
      <c r="F1258" s="285" t="s">
        <v>442</v>
      </c>
      <c r="G1258" s="285">
        <v>4639</v>
      </c>
      <c r="L1258" s="320" t="s">
        <v>167</v>
      </c>
      <c r="M1258" s="310">
        <v>4639</v>
      </c>
      <c r="N1258" s="239"/>
      <c r="O1258" s="239"/>
    </row>
    <row r="1259" spans="1:15">
      <c r="A1259" s="254" t="str">
        <f t="shared" si="165"/>
        <v>71090601040000</v>
      </c>
      <c r="B1259" s="285" t="s">
        <v>439</v>
      </c>
      <c r="C1259" s="285" t="s">
        <v>187</v>
      </c>
      <c r="D1259" s="285" t="s">
        <v>157</v>
      </c>
      <c r="E1259" s="285" t="s">
        <v>106</v>
      </c>
      <c r="F1259" s="285" t="s">
        <v>155</v>
      </c>
      <c r="G1259" s="285" t="s">
        <v>440</v>
      </c>
      <c r="L1259" s="320" t="s">
        <v>35</v>
      </c>
      <c r="N1259" s="239"/>
      <c r="O1259" s="239"/>
    </row>
    <row r="1260" spans="1:15" ht="30">
      <c r="A1260" s="254" t="str">
        <f t="shared" si="165"/>
        <v>71090601045113</v>
      </c>
      <c r="B1260" s="285" t="s">
        <v>439</v>
      </c>
      <c r="C1260" s="285" t="s">
        <v>187</v>
      </c>
      <c r="D1260" s="285" t="s">
        <v>157</v>
      </c>
      <c r="E1260" s="285" t="s">
        <v>106</v>
      </c>
      <c r="F1260" s="285" t="s">
        <v>155</v>
      </c>
      <c r="G1260" s="285">
        <v>5113</v>
      </c>
      <c r="L1260" s="320" t="s">
        <v>174</v>
      </c>
      <c r="M1260" s="310">
        <v>5113</v>
      </c>
      <c r="N1260" s="239"/>
      <c r="O1260" s="239"/>
    </row>
    <row r="1261" spans="1:15">
      <c r="A1261" s="254" t="str">
        <f t="shared" si="165"/>
        <v>71090601050000</v>
      </c>
      <c r="B1261" s="285" t="s">
        <v>439</v>
      </c>
      <c r="C1261" s="285" t="s">
        <v>187</v>
      </c>
      <c r="D1261" s="285" t="s">
        <v>157</v>
      </c>
      <c r="E1261" s="285" t="s">
        <v>106</v>
      </c>
      <c r="F1261" s="285" t="s">
        <v>149</v>
      </c>
      <c r="G1261" s="285" t="s">
        <v>440</v>
      </c>
      <c r="L1261" s="320" t="s">
        <v>36</v>
      </c>
      <c r="N1261" s="239"/>
      <c r="O1261" s="239"/>
    </row>
    <row r="1262" spans="1:15">
      <c r="A1262" s="254" t="str">
        <f t="shared" si="165"/>
        <v>71090601054239</v>
      </c>
      <c r="B1262" s="285" t="s">
        <v>439</v>
      </c>
      <c r="C1262" s="285" t="s">
        <v>187</v>
      </c>
      <c r="D1262" s="285" t="s">
        <v>157</v>
      </c>
      <c r="E1262" s="285" t="s">
        <v>106</v>
      </c>
      <c r="F1262" s="285" t="s">
        <v>149</v>
      </c>
      <c r="G1262" s="285">
        <v>4239</v>
      </c>
      <c r="L1262" s="320" t="s">
        <v>125</v>
      </c>
      <c r="M1262" s="310">
        <v>4239</v>
      </c>
      <c r="N1262" s="239"/>
      <c r="O1262" s="239"/>
    </row>
    <row r="1263" spans="1:15">
      <c r="A1263" s="254" t="str">
        <f t="shared" si="165"/>
        <v>71100701014239</v>
      </c>
      <c r="B1263" s="285" t="s">
        <v>439</v>
      </c>
      <c r="C1263" s="285" t="s">
        <v>189</v>
      </c>
      <c r="D1263" s="285" t="s">
        <v>183</v>
      </c>
      <c r="E1263" s="285" t="s">
        <v>106</v>
      </c>
      <c r="F1263" s="285" t="s">
        <v>106</v>
      </c>
      <c r="G1263" s="285">
        <v>4239</v>
      </c>
      <c r="L1263" s="320" t="s">
        <v>125</v>
      </c>
      <c r="M1263" s="310">
        <v>4239</v>
      </c>
      <c r="N1263" s="239"/>
      <c r="O1263" s="239"/>
    </row>
    <row r="1264" spans="1:15">
      <c r="A1264" s="254" t="str">
        <f t="shared" si="165"/>
        <v>71100701014639</v>
      </c>
      <c r="B1264" s="285" t="s">
        <v>439</v>
      </c>
      <c r="C1264" s="285" t="s">
        <v>189</v>
      </c>
      <c r="D1264" s="285" t="s">
        <v>183</v>
      </c>
      <c r="E1264" s="285" t="s">
        <v>106</v>
      </c>
      <c r="F1264" s="285" t="s">
        <v>106</v>
      </c>
      <c r="G1264" s="285">
        <v>4639</v>
      </c>
      <c r="L1264" s="320" t="s">
        <v>167</v>
      </c>
      <c r="M1264" s="310">
        <v>4639</v>
      </c>
      <c r="N1264" s="239"/>
      <c r="O1264" s="239"/>
    </row>
    <row r="1265" spans="1:15">
      <c r="A1265" s="254" t="str">
        <f t="shared" si="165"/>
        <v>71100701034216</v>
      </c>
      <c r="B1265" s="285" t="s">
        <v>439</v>
      </c>
      <c r="C1265" s="285" t="s">
        <v>189</v>
      </c>
      <c r="D1265" s="285" t="s">
        <v>183</v>
      </c>
      <c r="E1265" s="285" t="s">
        <v>106</v>
      </c>
      <c r="F1265" s="285" t="s">
        <v>442</v>
      </c>
      <c r="G1265" s="285">
        <v>4216</v>
      </c>
      <c r="L1265" s="320" t="s">
        <v>118</v>
      </c>
      <c r="M1265" s="310">
        <v>4216</v>
      </c>
      <c r="N1265" s="239"/>
      <c r="O1265" s="239"/>
    </row>
    <row r="1266" spans="1:15">
      <c r="A1266" s="254" t="str">
        <f t="shared" si="165"/>
        <v>71100701034239</v>
      </c>
      <c r="B1266" s="285" t="s">
        <v>439</v>
      </c>
      <c r="C1266" s="285" t="s">
        <v>189</v>
      </c>
      <c r="D1266" s="285" t="s">
        <v>183</v>
      </c>
      <c r="E1266" s="285" t="s">
        <v>106</v>
      </c>
      <c r="F1266" s="285" t="s">
        <v>442</v>
      </c>
      <c r="G1266" s="285">
        <v>4239</v>
      </c>
      <c r="L1266" s="320" t="s">
        <v>125</v>
      </c>
      <c r="M1266" s="310">
        <v>4239</v>
      </c>
      <c r="N1266" s="239"/>
      <c r="O1266" s="239"/>
    </row>
    <row r="1267" spans="1:15" ht="30">
      <c r="A1267" s="254" t="str">
        <f t="shared" si="165"/>
        <v>71100701034819</v>
      </c>
      <c r="B1267" s="285" t="s">
        <v>439</v>
      </c>
      <c r="C1267" s="285" t="s">
        <v>189</v>
      </c>
      <c r="D1267" s="285" t="s">
        <v>183</v>
      </c>
      <c r="E1267" s="285" t="s">
        <v>106</v>
      </c>
      <c r="F1267" s="285" t="s">
        <v>442</v>
      </c>
      <c r="G1267" s="285">
        <v>4819</v>
      </c>
      <c r="L1267" s="320" t="s">
        <v>219</v>
      </c>
      <c r="M1267" s="310">
        <v>4819</v>
      </c>
      <c r="N1267" s="239"/>
      <c r="O1267" s="239"/>
    </row>
    <row r="1268" spans="1:15">
      <c r="A1268" s="254" t="str">
        <f t="shared" si="165"/>
        <v>71100701044239</v>
      </c>
      <c r="B1268" s="285" t="s">
        <v>439</v>
      </c>
      <c r="C1268" s="285" t="s">
        <v>189</v>
      </c>
      <c r="D1268" s="285" t="s">
        <v>183</v>
      </c>
      <c r="E1268" s="285" t="s">
        <v>106</v>
      </c>
      <c r="F1268" s="285" t="s">
        <v>155</v>
      </c>
      <c r="G1268" s="285">
        <v>4239</v>
      </c>
      <c r="L1268" s="320" t="s">
        <v>125</v>
      </c>
      <c r="M1268" s="310">
        <v>4239</v>
      </c>
      <c r="N1268" s="239"/>
      <c r="O1268" s="239"/>
    </row>
    <row r="1269" spans="1:15">
      <c r="A1269" s="254" t="str">
        <f t="shared" si="165"/>
        <v>71100701044269</v>
      </c>
      <c r="B1269" s="285" t="s">
        <v>439</v>
      </c>
      <c r="C1269" s="285" t="s">
        <v>189</v>
      </c>
      <c r="D1269" s="285" t="s">
        <v>183</v>
      </c>
      <c r="E1269" s="285" t="s">
        <v>106</v>
      </c>
      <c r="F1269" s="285" t="s">
        <v>155</v>
      </c>
      <c r="G1269" s="285">
        <v>4269</v>
      </c>
      <c r="L1269" s="320" t="s">
        <v>240</v>
      </c>
      <c r="M1269" s="310">
        <v>4269</v>
      </c>
      <c r="N1269" s="239"/>
      <c r="O1269" s="239"/>
    </row>
    <row r="1270" spans="1:15" ht="30">
      <c r="A1270" s="254" t="str">
        <f t="shared" si="165"/>
        <v>71100701044521</v>
      </c>
      <c r="B1270" s="285" t="s">
        <v>439</v>
      </c>
      <c r="C1270" s="285" t="s">
        <v>189</v>
      </c>
      <c r="D1270" s="285" t="s">
        <v>183</v>
      </c>
      <c r="E1270" s="285" t="s">
        <v>106</v>
      </c>
      <c r="F1270" s="285" t="s">
        <v>155</v>
      </c>
      <c r="G1270" s="285">
        <v>4521</v>
      </c>
      <c r="L1270" s="320" t="s">
        <v>267</v>
      </c>
      <c r="M1270" s="310">
        <v>4521</v>
      </c>
      <c r="N1270" s="239"/>
      <c r="O1270" s="239"/>
    </row>
    <row r="1271" spans="1:15">
      <c r="A1271" s="254" t="str">
        <f t="shared" si="165"/>
        <v>71100701044639</v>
      </c>
      <c r="B1271" s="285" t="s">
        <v>439</v>
      </c>
      <c r="C1271" s="285" t="s">
        <v>189</v>
      </c>
      <c r="D1271" s="285" t="s">
        <v>183</v>
      </c>
      <c r="E1271" s="285" t="s">
        <v>106</v>
      </c>
      <c r="F1271" s="285" t="s">
        <v>155</v>
      </c>
      <c r="G1271" s="285">
        <v>4639</v>
      </c>
      <c r="L1271" s="320" t="s">
        <v>167</v>
      </c>
      <c r="M1271" s="310">
        <v>4639</v>
      </c>
      <c r="N1271" s="239"/>
      <c r="O1271" s="239"/>
    </row>
    <row r="1272" spans="1:15">
      <c r="A1272" s="254" t="str">
        <f t="shared" si="165"/>
        <v>71100701050000</v>
      </c>
      <c r="B1272" s="285" t="s">
        <v>439</v>
      </c>
      <c r="C1272" s="285" t="s">
        <v>189</v>
      </c>
      <c r="D1272" s="285" t="s">
        <v>183</v>
      </c>
      <c r="E1272" s="285" t="s">
        <v>106</v>
      </c>
      <c r="F1272" s="285" t="s">
        <v>149</v>
      </c>
      <c r="G1272" s="285" t="s">
        <v>440</v>
      </c>
      <c r="L1272" s="320" t="s">
        <v>37</v>
      </c>
      <c r="N1272" s="239"/>
      <c r="O1272" s="239"/>
    </row>
    <row r="1273" spans="1:15" ht="30">
      <c r="A1273" s="254" t="str">
        <f t="shared" si="165"/>
        <v>71100701054819</v>
      </c>
      <c r="B1273" s="285" t="s">
        <v>439</v>
      </c>
      <c r="C1273" s="285" t="s">
        <v>189</v>
      </c>
      <c r="D1273" s="285" t="s">
        <v>183</v>
      </c>
      <c r="E1273" s="285" t="s">
        <v>106</v>
      </c>
      <c r="F1273" s="285" t="s">
        <v>149</v>
      </c>
      <c r="G1273" s="285">
        <v>4819</v>
      </c>
      <c r="L1273" s="320" t="s">
        <v>219</v>
      </c>
      <c r="M1273" s="310">
        <v>4819</v>
      </c>
      <c r="N1273" s="239"/>
      <c r="O1273" s="239"/>
    </row>
    <row r="1274" spans="1:15">
      <c r="A1274" s="254" t="str">
        <f t="shared" ref="A1274:A1289" si="166">CONCATENATE(B1274,C1274,D1274,E1274,F1274,G1274)</f>
        <v>71100901014216</v>
      </c>
      <c r="B1274" s="285" t="s">
        <v>439</v>
      </c>
      <c r="C1274" s="285" t="s">
        <v>189</v>
      </c>
      <c r="D1274" s="285" t="s">
        <v>187</v>
      </c>
      <c r="E1274" s="285" t="s">
        <v>106</v>
      </c>
      <c r="F1274" s="285" t="s">
        <v>106</v>
      </c>
      <c r="G1274" s="285">
        <v>4216</v>
      </c>
      <c r="L1274" s="320" t="s">
        <v>118</v>
      </c>
      <c r="M1274" s="310">
        <v>4216</v>
      </c>
      <c r="N1274" s="239"/>
      <c r="O1274" s="239"/>
    </row>
    <row r="1275" spans="1:15" ht="30">
      <c r="A1275" s="254" t="str">
        <f t="shared" si="166"/>
        <v>71100901014252</v>
      </c>
      <c r="B1275" s="285" t="s">
        <v>439</v>
      </c>
      <c r="C1275" s="285" t="s">
        <v>189</v>
      </c>
      <c r="D1275" s="285" t="s">
        <v>187</v>
      </c>
      <c r="E1275" s="285" t="s">
        <v>106</v>
      </c>
      <c r="F1275" s="285" t="s">
        <v>106</v>
      </c>
      <c r="G1275" s="285">
        <v>4252</v>
      </c>
      <c r="L1275" s="320" t="s">
        <v>127</v>
      </c>
      <c r="M1275" s="310">
        <v>4252</v>
      </c>
      <c r="N1275" s="239"/>
      <c r="O1275" s="239"/>
    </row>
    <row r="1276" spans="1:15">
      <c r="A1276" s="254" t="str">
        <f t="shared" si="166"/>
        <v>71100901014264</v>
      </c>
      <c r="B1276" s="285" t="s">
        <v>439</v>
      </c>
      <c r="C1276" s="285" t="s">
        <v>189</v>
      </c>
      <c r="D1276" s="285" t="s">
        <v>187</v>
      </c>
      <c r="E1276" s="285" t="s">
        <v>106</v>
      </c>
      <c r="F1276" s="285" t="s">
        <v>106</v>
      </c>
      <c r="G1276" s="285">
        <v>4264</v>
      </c>
      <c r="L1276" s="320" t="s">
        <v>129</v>
      </c>
      <c r="M1276" s="310">
        <v>4264</v>
      </c>
      <c r="N1276" s="239"/>
      <c r="O1276" s="239"/>
    </row>
    <row r="1277" spans="1:15">
      <c r="A1277" s="254" t="str">
        <f t="shared" si="166"/>
        <v>71100901014267</v>
      </c>
      <c r="B1277" s="285" t="s">
        <v>439</v>
      </c>
      <c r="C1277" s="285" t="s">
        <v>189</v>
      </c>
      <c r="D1277" s="285" t="s">
        <v>187</v>
      </c>
      <c r="E1277" s="285" t="s">
        <v>106</v>
      </c>
      <c r="F1277" s="285" t="s">
        <v>106</v>
      </c>
      <c r="G1277" s="285">
        <v>4267</v>
      </c>
      <c r="L1277" s="320" t="s">
        <v>130</v>
      </c>
      <c r="M1277" s="310">
        <v>4267</v>
      </c>
      <c r="N1277" s="239"/>
      <c r="O1277" s="239"/>
    </row>
    <row r="1278" spans="1:15">
      <c r="A1278" s="254" t="str">
        <f t="shared" si="166"/>
        <v>71100901014861</v>
      </c>
      <c r="B1278" s="285" t="s">
        <v>439</v>
      </c>
      <c r="C1278" s="285" t="s">
        <v>189</v>
      </c>
      <c r="D1278" s="285" t="s">
        <v>187</v>
      </c>
      <c r="E1278" s="285" t="s">
        <v>106</v>
      </c>
      <c r="F1278" s="285" t="s">
        <v>106</v>
      </c>
      <c r="G1278" s="285">
        <v>4861</v>
      </c>
      <c r="L1278" s="320" t="s">
        <v>134</v>
      </c>
      <c r="M1278" s="310">
        <v>4861</v>
      </c>
      <c r="N1278" s="239"/>
      <c r="O1278" s="239"/>
    </row>
    <row r="1279" spans="1:15">
      <c r="A1279" s="254" t="str">
        <f t="shared" si="166"/>
        <v>71100901015122</v>
      </c>
      <c r="B1279" s="285" t="s">
        <v>439</v>
      </c>
      <c r="C1279" s="285" t="s">
        <v>189</v>
      </c>
      <c r="D1279" s="285" t="s">
        <v>187</v>
      </c>
      <c r="E1279" s="285" t="s">
        <v>106</v>
      </c>
      <c r="F1279" s="285" t="s">
        <v>106</v>
      </c>
      <c r="G1279" s="285">
        <v>5122</v>
      </c>
      <c r="L1279" s="320" t="s">
        <v>332</v>
      </c>
      <c r="M1279" s="310">
        <v>5122</v>
      </c>
      <c r="N1279" s="239"/>
      <c r="O1279" s="239"/>
    </row>
    <row r="1280" spans="1:15">
      <c r="A1280" s="254" t="str">
        <f t="shared" si="166"/>
        <v>71100902010000</v>
      </c>
      <c r="B1280" s="285" t="s">
        <v>439</v>
      </c>
      <c r="C1280" s="285" t="s">
        <v>189</v>
      </c>
      <c r="D1280" s="285" t="s">
        <v>187</v>
      </c>
      <c r="E1280" s="285" t="s">
        <v>140</v>
      </c>
      <c r="F1280" s="285" t="s">
        <v>106</v>
      </c>
      <c r="G1280" s="285" t="s">
        <v>440</v>
      </c>
      <c r="L1280" s="320" t="s">
        <v>38</v>
      </c>
      <c r="N1280" s="239"/>
      <c r="O1280" s="239"/>
    </row>
    <row r="1281" spans="1:15">
      <c r="A1281" s="254" t="str">
        <f t="shared" si="166"/>
        <v>71100902014729</v>
      </c>
      <c r="B1281" s="285" t="s">
        <v>439</v>
      </c>
      <c r="C1281" s="285" t="s">
        <v>189</v>
      </c>
      <c r="D1281" s="285" t="s">
        <v>187</v>
      </c>
      <c r="E1281" s="285" t="s">
        <v>140</v>
      </c>
      <c r="F1281" s="285" t="s">
        <v>106</v>
      </c>
      <c r="G1281" s="285">
        <v>4729</v>
      </c>
      <c r="L1281" s="320" t="s">
        <v>348</v>
      </c>
      <c r="M1281" s="310">
        <v>4729</v>
      </c>
      <c r="N1281" s="239"/>
      <c r="O1281" s="239"/>
    </row>
    <row r="1282" spans="1:15">
      <c r="A1282" s="254" t="str">
        <f t="shared" si="166"/>
        <v>71110000000000</v>
      </c>
      <c r="B1282" s="285" t="s">
        <v>439</v>
      </c>
      <c r="C1282" s="285" t="s">
        <v>104</v>
      </c>
      <c r="D1282" s="285" t="s">
        <v>441</v>
      </c>
      <c r="E1282" s="285" t="s">
        <v>441</v>
      </c>
      <c r="F1282" s="285" t="s">
        <v>441</v>
      </c>
      <c r="G1282" s="285" t="s">
        <v>440</v>
      </c>
      <c r="L1282" s="320" t="s">
        <v>39</v>
      </c>
      <c r="N1282" s="239"/>
      <c r="O1282" s="239"/>
    </row>
    <row r="1283" spans="1:15">
      <c r="A1283" s="254" t="str">
        <f t="shared" si="166"/>
        <v>71110000000001</v>
      </c>
      <c r="B1283" s="285" t="s">
        <v>439</v>
      </c>
      <c r="C1283" s="285" t="s">
        <v>104</v>
      </c>
      <c r="D1283" s="285" t="s">
        <v>441</v>
      </c>
      <c r="E1283" s="285" t="s">
        <v>441</v>
      </c>
      <c r="F1283" s="285" t="s">
        <v>441</v>
      </c>
      <c r="G1283" s="285" t="s">
        <v>96</v>
      </c>
      <c r="L1283" s="320" t="e">
        <v>#N/A</v>
      </c>
      <c r="N1283" s="239"/>
      <c r="O1283" s="239"/>
    </row>
    <row r="1284" spans="1:15">
      <c r="A1284" s="254" t="str">
        <f t="shared" si="166"/>
        <v>71110100000000</v>
      </c>
      <c r="B1284" s="285" t="s">
        <v>439</v>
      </c>
      <c r="C1284" s="285" t="s">
        <v>104</v>
      </c>
      <c r="D1284" s="285" t="s">
        <v>106</v>
      </c>
      <c r="E1284" s="285" t="s">
        <v>441</v>
      </c>
      <c r="F1284" s="285" t="s">
        <v>441</v>
      </c>
      <c r="G1284" s="285" t="s">
        <v>440</v>
      </c>
      <c r="L1284" s="320" t="s">
        <v>40</v>
      </c>
      <c r="N1284" s="239"/>
      <c r="O1284" s="239"/>
    </row>
    <row r="1285" spans="1:15">
      <c r="A1285" s="254" t="str">
        <f t="shared" si="166"/>
        <v>71110100000001</v>
      </c>
      <c r="B1285" s="285" t="s">
        <v>439</v>
      </c>
      <c r="C1285" s="285" t="s">
        <v>104</v>
      </c>
      <c r="D1285" s="285" t="s">
        <v>106</v>
      </c>
      <c r="E1285" s="285" t="s">
        <v>441</v>
      </c>
      <c r="F1285" s="285" t="s">
        <v>441</v>
      </c>
      <c r="G1285" s="285" t="s">
        <v>96</v>
      </c>
      <c r="L1285" s="320" t="e">
        <v>#N/A</v>
      </c>
      <c r="N1285" s="239"/>
      <c r="O1285" s="239"/>
    </row>
    <row r="1286" spans="1:15">
      <c r="A1286" s="254" t="str">
        <f t="shared" si="166"/>
        <v>71110102000000</v>
      </c>
      <c r="B1286" s="285" t="s">
        <v>439</v>
      </c>
      <c r="C1286" s="285" t="s">
        <v>104</v>
      </c>
      <c r="D1286" s="285" t="s">
        <v>106</v>
      </c>
      <c r="E1286" s="285" t="s">
        <v>140</v>
      </c>
      <c r="F1286" s="285" t="s">
        <v>441</v>
      </c>
      <c r="G1286" s="285" t="s">
        <v>440</v>
      </c>
      <c r="L1286" s="320" t="s">
        <v>41</v>
      </c>
      <c r="N1286" s="239"/>
      <c r="O1286" s="239"/>
    </row>
    <row r="1287" spans="1:15">
      <c r="A1287" s="254" t="str">
        <f t="shared" si="166"/>
        <v>71110102000001</v>
      </c>
      <c r="B1287" s="285" t="s">
        <v>439</v>
      </c>
      <c r="C1287" s="285" t="s">
        <v>104</v>
      </c>
      <c r="D1287" s="285" t="s">
        <v>106</v>
      </c>
      <c r="E1287" s="285" t="s">
        <v>140</v>
      </c>
      <c r="F1287" s="285" t="s">
        <v>441</v>
      </c>
      <c r="G1287" s="285" t="s">
        <v>96</v>
      </c>
      <c r="L1287" s="320" t="e">
        <v>#N/A</v>
      </c>
      <c r="N1287" s="239"/>
      <c r="O1287" s="239"/>
    </row>
    <row r="1288" spans="1:15">
      <c r="A1288" s="254" t="str">
        <f t="shared" si="166"/>
        <v>71110102004891</v>
      </c>
      <c r="B1288" s="285" t="s">
        <v>439</v>
      </c>
      <c r="C1288" s="285" t="s">
        <v>104</v>
      </c>
      <c r="D1288" s="285" t="s">
        <v>106</v>
      </c>
      <c r="E1288" s="285" t="s">
        <v>140</v>
      </c>
      <c r="F1288" s="285" t="s">
        <v>441</v>
      </c>
      <c r="G1288" s="285">
        <v>4891</v>
      </c>
      <c r="L1288" s="320" t="s">
        <v>416</v>
      </c>
      <c r="M1288" s="310">
        <v>4891</v>
      </c>
      <c r="N1288" s="239"/>
      <c r="O1288" s="239"/>
    </row>
    <row r="1289" spans="1:15">
      <c r="A1289" s="254" t="str">
        <f t="shared" si="166"/>
        <v>7111010200x</v>
      </c>
      <c r="B1289" s="285" t="s">
        <v>439</v>
      </c>
      <c r="C1289" s="285" t="s">
        <v>104</v>
      </c>
      <c r="D1289" s="285" t="s">
        <v>106</v>
      </c>
      <c r="E1289" s="285" t="s">
        <v>140</v>
      </c>
      <c r="F1289" s="285" t="s">
        <v>441</v>
      </c>
      <c r="G1289" s="285" t="s">
        <v>361</v>
      </c>
      <c r="L1289" s="320" t="e">
        <v>#NAME?</v>
      </c>
      <c r="M1289" s="310" t="s">
        <v>361</v>
      </c>
      <c r="N1289" s="239"/>
      <c r="O1289" s="239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6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Q1" sqref="Q1:X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28515625" style="248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4" width="14.85546875" style="310" customWidth="1"/>
    <col min="15" max="15" width="14" style="310" customWidth="1"/>
    <col min="16" max="16" width="14.85546875" style="239" customWidth="1"/>
    <col min="17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595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36" customHeight="1">
      <c r="A7" s="254" t="s">
        <v>490</v>
      </c>
      <c r="H7" s="369" t="s">
        <v>743</v>
      </c>
      <c r="I7" s="369"/>
      <c r="J7" s="369"/>
      <c r="K7" s="369"/>
      <c r="L7" s="369"/>
      <c r="M7" s="369"/>
      <c r="N7" s="369"/>
      <c r="O7" s="369"/>
      <c r="P7" s="369"/>
    </row>
    <row r="8" spans="1:19">
      <c r="H8" s="240"/>
      <c r="I8" s="240"/>
      <c r="J8" s="240"/>
      <c r="K8" s="240"/>
      <c r="L8" s="240"/>
      <c r="M8" s="240"/>
      <c r="N8" s="240"/>
      <c r="O8" s="240"/>
      <c r="P8" s="240"/>
    </row>
    <row r="9" spans="1:19">
      <c r="A9" s="241"/>
      <c r="I9" s="249"/>
      <c r="J9" s="250"/>
      <c r="K9" s="250"/>
      <c r="L9" s="251"/>
      <c r="M9" s="252"/>
      <c r="N9" s="253"/>
      <c r="O9" s="383" t="s">
        <v>97</v>
      </c>
      <c r="P9" s="383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212519.1</v>
      </c>
      <c r="O13" s="262">
        <f>+O14+O116+O148+O332+O420+O490+O503+O586+O684+O774</f>
        <v>197386.2</v>
      </c>
      <c r="P13" s="262">
        <f>+P14+P116+P148+P332+P420+P490+P503+P586+P684+P774</f>
        <v>15132.900000000001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2895.8</v>
      </c>
      <c r="O14" s="262">
        <f>+O16+O67+O85+O91+O106</f>
        <v>542</v>
      </c>
      <c r="P14" s="262">
        <f>+P16+P67+P85+P91+P106</f>
        <v>2353.8000000000002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580.79999999999995</v>
      </c>
      <c r="O16" s="269">
        <f>+O18+O61</f>
        <v>542</v>
      </c>
      <c r="P16" s="269">
        <f>+P18+P61</f>
        <v>38.799999999999997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580.79999999999995</v>
      </c>
      <c r="O18" s="235">
        <f>+O20+O56</f>
        <v>542</v>
      </c>
      <c r="P18" s="235">
        <f>+P20+P56</f>
        <v>38.799999999999997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542</v>
      </c>
      <c r="O20" s="274">
        <f>SUM(O21:O55)</f>
        <v>542</v>
      </c>
      <c r="P20" s="274">
        <f>SUM(P21:P55)</f>
        <v>0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262.7</v>
      </c>
      <c r="O25" s="223">
        <v>262.7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120</v>
      </c>
      <c r="O31" s="223">
        <v>120</v>
      </c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88.9</v>
      </c>
      <c r="O33" s="223">
        <v>88.9</v>
      </c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70.400000000000006</v>
      </c>
      <c r="O37" s="223">
        <v>70.400000000000006</v>
      </c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 hidden="1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0</v>
      </c>
      <c r="O52" s="223"/>
      <c r="P52" s="223"/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38.799999999999997</v>
      </c>
      <c r="O56" s="274">
        <f>SUM(O57:O60)</f>
        <v>0</v>
      </c>
      <c r="P56" s="274">
        <f>SUM(P57:P60)</f>
        <v>38.799999999999997</v>
      </c>
      <c r="Q56" s="237"/>
      <c r="R56" s="237"/>
      <c r="S56" s="238"/>
      <c r="T56" s="237"/>
      <c r="U56" s="237"/>
      <c r="V56" s="237"/>
    </row>
    <row r="57" spans="1:22" ht="31.5" hidden="1" customHeight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>
        <v>0</v>
      </c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38.799999999999997</v>
      </c>
      <c r="O59" s="223"/>
      <c r="P59" s="223">
        <v>38.799999999999997</v>
      </c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2315</v>
      </c>
      <c r="O91" s="269">
        <f>+O93</f>
        <v>0</v>
      </c>
      <c r="P91" s="269">
        <f>+P93</f>
        <v>2315</v>
      </c>
      <c r="Q91" s="237"/>
      <c r="R91" s="237"/>
      <c r="S91" s="238"/>
      <c r="T91" s="237"/>
      <c r="U91" s="237"/>
      <c r="V91" s="237"/>
    </row>
    <row r="92" spans="1:22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2315</v>
      </c>
      <c r="O93" s="235">
        <f t="shared" ref="O93:P93" si="8">+O95+O98+O100+O102+O104</f>
        <v>0</v>
      </c>
      <c r="P93" s="235">
        <f t="shared" si="8"/>
        <v>2315</v>
      </c>
      <c r="Q93" s="237"/>
      <c r="R93" s="237"/>
      <c r="S93" s="238"/>
      <c r="T93" s="237"/>
      <c r="U93" s="237"/>
      <c r="V93" s="237"/>
    </row>
    <row r="94" spans="1:22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2315</v>
      </c>
      <c r="O95" s="274">
        <f>SUM(O96:O97)</f>
        <v>0</v>
      </c>
      <c r="P95" s="274">
        <f>SUM(P97)</f>
        <v>2315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2315</v>
      </c>
      <c r="O97" s="223">
        <v>0</v>
      </c>
      <c r="P97" s="223">
        <v>2315</v>
      </c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1468.6</v>
      </c>
      <c r="O148" s="262">
        <f>+O150+O173+O184+O273+O285</f>
        <v>980.3</v>
      </c>
      <c r="P148" s="262">
        <f>+P150+P173+P184+P273+P285</f>
        <v>488.3</v>
      </c>
      <c r="Q148" s="237"/>
      <c r="R148" s="237"/>
      <c r="S148" s="238"/>
      <c r="T148" s="237"/>
      <c r="U148" s="237"/>
      <c r="V148" s="237"/>
    </row>
    <row r="149" spans="1:22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230.3</v>
      </c>
      <c r="O173" s="269">
        <f t="shared" ref="O173:P173" si="23">+O175+O179</f>
        <v>0</v>
      </c>
      <c r="P173" s="269">
        <f t="shared" si="23"/>
        <v>230.3</v>
      </c>
      <c r="Q173" s="237"/>
      <c r="R173" s="237"/>
      <c r="S173" s="238"/>
      <c r="T173" s="237"/>
      <c r="U173" s="237"/>
      <c r="V173" s="237"/>
    </row>
    <row r="174" spans="1:22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230.3</v>
      </c>
      <c r="O179" s="235">
        <f>+O181</f>
        <v>0</v>
      </c>
      <c r="P179" s="235">
        <f>+P181</f>
        <v>230.3</v>
      </c>
      <c r="Q179" s="237"/>
      <c r="R179" s="237"/>
      <c r="S179" s="238"/>
      <c r="T179" s="237"/>
      <c r="U179" s="237"/>
      <c r="V179" s="237"/>
    </row>
    <row r="180" spans="1:22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230.3</v>
      </c>
      <c r="O181" s="274">
        <f>SUM(O182:O183)</f>
        <v>0</v>
      </c>
      <c r="P181" s="274">
        <f>SUM(P182:P183)</f>
        <v>230.3</v>
      </c>
      <c r="Q181" s="237"/>
      <c r="R181" s="237"/>
      <c r="S181" s="238"/>
      <c r="T181" s="237"/>
      <c r="U181" s="237"/>
      <c r="V181" s="237"/>
    </row>
    <row r="182" spans="1:22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230.3</v>
      </c>
      <c r="O182" s="223">
        <v>0</v>
      </c>
      <c r="P182" s="223">
        <v>230.3</v>
      </c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878</v>
      </c>
      <c r="O184" s="269">
        <f>+O186+O259</f>
        <v>620</v>
      </c>
      <c r="P184" s="269">
        <f>+P186+P259</f>
        <v>258</v>
      </c>
      <c r="Q184" s="237"/>
      <c r="R184" s="237"/>
      <c r="S184" s="238"/>
      <c r="T184" s="237"/>
      <c r="U184" s="237"/>
      <c r="V184" s="237"/>
    </row>
    <row r="185" spans="1:22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790</v>
      </c>
      <c r="O186" s="235">
        <f>+O188+O191+O193+O197+O201+O212+O217+O219+O225+O232+O236+O239+O243+O250+O253+O255+O206+O257</f>
        <v>620</v>
      </c>
      <c r="P186" s="235">
        <f>+P188+P191+P193+P197+P201+P212+P217+P219+P225+P232+P236+P239+P243+P250+P253+P255+P206+P257</f>
        <v>170</v>
      </c>
      <c r="Q186" s="237"/>
      <c r="R186" s="237"/>
      <c r="S186" s="238"/>
      <c r="T186" s="237"/>
      <c r="U186" s="237"/>
      <c r="V186" s="237"/>
    </row>
    <row r="187" spans="1:22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48.1</v>
      </c>
      <c r="O188" s="274">
        <f>SUM(O189:O190)</f>
        <v>48.1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48.1</v>
      </c>
      <c r="O189" s="222">
        <v>48.1</v>
      </c>
      <c r="P189" s="222"/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47.9</v>
      </c>
      <c r="O193" s="274">
        <f>SUM(O194:O196)</f>
        <v>47.9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5.5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47.9</v>
      </c>
      <c r="O194" s="223">
        <v>47.9</v>
      </c>
      <c r="P194" s="223">
        <v>0</v>
      </c>
      <c r="Q194" s="237"/>
      <c r="R194" s="237"/>
      <c r="S194" s="238"/>
      <c r="T194" s="237"/>
      <c r="U194" s="237"/>
      <c r="V194" s="237"/>
    </row>
    <row r="195" spans="1:22" ht="18" hidden="1" customHeight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464</v>
      </c>
      <c r="O197" s="274">
        <f>SUM(O198:O200)</f>
        <v>464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5.5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464</v>
      </c>
      <c r="O198" s="223">
        <v>464</v>
      </c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t="15" hidden="1" customHeight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>
        <v>0</v>
      </c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174.1</v>
      </c>
      <c r="O219" s="274">
        <f>SUM(O220:O224)</f>
        <v>60</v>
      </c>
      <c r="P219" s="274">
        <f>SUM(P220:P224)</f>
        <v>114.1</v>
      </c>
      <c r="Q219" s="237"/>
      <c r="R219" s="237"/>
      <c r="S219" s="238"/>
      <c r="T219" s="237"/>
      <c r="U219" s="237"/>
      <c r="V219" s="237"/>
    </row>
    <row r="220" spans="1:22" ht="27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60</v>
      </c>
      <c r="O220" s="222">
        <v>60</v>
      </c>
      <c r="P220" s="222">
        <v>0</v>
      </c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114.1</v>
      </c>
      <c r="O222" s="223"/>
      <c r="P222" s="223">
        <v>114.1</v>
      </c>
      <c r="Q222" s="237"/>
      <c r="R222" s="237"/>
      <c r="S222" s="238"/>
      <c r="T222" s="237"/>
      <c r="U222" s="237"/>
      <c r="V222" s="237"/>
    </row>
    <row r="223" spans="1:22" hidden="1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0</v>
      </c>
      <c r="O223" s="223"/>
      <c r="P223" s="223"/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5.0999999999999996</v>
      </c>
      <c r="O236" s="274">
        <f>SUM(O237:O238)</f>
        <v>0</v>
      </c>
      <c r="P236" s="274">
        <f>SUM(P237:P238)</f>
        <v>5.0999999999999996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>O238+P238</f>
        <v>5.0999999999999996</v>
      </c>
      <c r="O238" s="223"/>
      <c r="P238" s="223">
        <v>5.0999999999999996</v>
      </c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hidden="1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/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customHeight="1">
      <c r="B257" s="329"/>
      <c r="H257" s="287"/>
      <c r="I257" s="271"/>
      <c r="J257" s="272"/>
      <c r="K257" s="272"/>
      <c r="L257" s="273" t="s">
        <v>762</v>
      </c>
      <c r="M257" s="268"/>
      <c r="N257" s="274">
        <f>O257+P257</f>
        <v>50.8</v>
      </c>
      <c r="O257" s="274">
        <f>SUM(O258)</f>
        <v>0</v>
      </c>
      <c r="P257" s="274">
        <f>SUM(P258)</f>
        <v>50.8</v>
      </c>
      <c r="Q257" s="237"/>
      <c r="R257" s="237"/>
      <c r="S257" s="238"/>
      <c r="T257" s="237"/>
      <c r="U257" s="237"/>
      <c r="V257" s="237"/>
    </row>
    <row r="258" spans="1:22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50.8</v>
      </c>
      <c r="O258" s="223"/>
      <c r="P258" s="223">
        <v>50.8</v>
      </c>
      <c r="Q258" s="237"/>
      <c r="R258" s="237"/>
      <c r="S258" s="238"/>
      <c r="T258" s="237"/>
      <c r="U258" s="237"/>
      <c r="V258" s="237"/>
    </row>
    <row r="259" spans="1:22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88</v>
      </c>
      <c r="O259" s="235">
        <f t="shared" ref="O259:P259" si="41">+O261+O264+O266+O268+O271</f>
        <v>0</v>
      </c>
      <c r="P259" s="235">
        <f t="shared" si="41"/>
        <v>88</v>
      </c>
      <c r="Q259" s="237"/>
      <c r="R259" s="237"/>
      <c r="S259" s="238"/>
      <c r="T259" s="237"/>
      <c r="U259" s="237"/>
      <c r="V259" s="237"/>
    </row>
    <row r="260" spans="1:22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88</v>
      </c>
      <c r="O261" s="274">
        <f>SUM(O262:O263)</f>
        <v>0</v>
      </c>
      <c r="P261" s="274">
        <f>SUM(P262:P263)</f>
        <v>88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88</v>
      </c>
      <c r="O263" s="222"/>
      <c r="P263" s="222">
        <v>88</v>
      </c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360.3</v>
      </c>
      <c r="O285" s="269">
        <f>+O287</f>
        <v>360.3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360.3</v>
      </c>
      <c r="O287" s="235">
        <f t="shared" ref="O287:P287" si="44">+O289+O292+O296+O298+O304+O308+O313+O316+O320+O324+O327+O330</f>
        <v>360.3</v>
      </c>
      <c r="P287" s="235">
        <f t="shared" si="44"/>
        <v>0</v>
      </c>
      <c r="Q287" s="237"/>
      <c r="R287" s="237"/>
      <c r="S287" s="238"/>
      <c r="T287" s="237"/>
      <c r="U287" s="237"/>
      <c r="V287" s="237"/>
    </row>
    <row r="288" spans="1:22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>
        <v>0</v>
      </c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2">P313+Q313</f>
        <v>0</v>
      </c>
      <c r="P313" s="274">
        <f t="shared" si="52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360.3</v>
      </c>
      <c r="O320" s="274">
        <f>SUM(O321:O323)</f>
        <v>360.3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360.3</v>
      </c>
      <c r="O323" s="223">
        <v>360.3</v>
      </c>
      <c r="P323" s="223">
        <v>0</v>
      </c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3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4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5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6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6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7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>
      <c r="A332" s="254" t="str">
        <f t="shared" ref="A332:A374" si="58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77.599999999999994</v>
      </c>
      <c r="O332" s="262">
        <f>+O334+O375+O384+O391</f>
        <v>0</v>
      </c>
      <c r="P332" s="262">
        <f>+P334+P375+P384+P391</f>
        <v>77.599999999999994</v>
      </c>
      <c r="Q332" s="237"/>
      <c r="R332" s="237"/>
      <c r="S332" s="238"/>
      <c r="T332" s="237"/>
      <c r="U332" s="237"/>
      <c r="V332" s="237"/>
    </row>
    <row r="333" spans="1:231">
      <c r="A333" s="254" t="str">
        <f t="shared" si="58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8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8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8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9">+O338+O348+O350+O373</f>
        <v>0</v>
      </c>
      <c r="P336" s="235">
        <f t="shared" si="59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8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8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8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0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8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0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8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0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8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0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8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0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0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8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0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8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0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8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0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8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8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0"/>
        <v>0</v>
      </c>
      <c r="O349" s="222"/>
      <c r="P349" s="222">
        <v>0</v>
      </c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8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8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1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8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1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8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1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8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1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8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1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8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1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8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1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8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1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8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1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8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1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8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1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8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1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8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1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8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1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8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1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1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8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1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8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1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8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1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8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1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8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1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8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1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8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8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2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>
      <c r="A375" s="254" t="str">
        <f t="shared" ref="A375:A438" si="63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77.599999999999994</v>
      </c>
      <c r="O375" s="269">
        <f>+O377</f>
        <v>0</v>
      </c>
      <c r="P375" s="269">
        <f>+P377</f>
        <v>77.599999999999994</v>
      </c>
      <c r="Q375" s="237"/>
      <c r="R375" s="237"/>
      <c r="S375" s="238"/>
      <c r="T375" s="237"/>
      <c r="U375" s="237"/>
      <c r="V375" s="237"/>
    </row>
    <row r="376" spans="1:22">
      <c r="A376" s="254" t="str">
        <f t="shared" si="63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>
      <c r="A377" s="254" t="str">
        <f t="shared" si="63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77.599999999999994</v>
      </c>
      <c r="O377" s="235">
        <f>+O379</f>
        <v>0</v>
      </c>
      <c r="P377" s="235">
        <f>+P379</f>
        <v>77.599999999999994</v>
      </c>
      <c r="Q377" s="237"/>
      <c r="R377" s="237"/>
      <c r="S377" s="238"/>
      <c r="T377" s="237"/>
      <c r="U377" s="237"/>
      <c r="V377" s="237"/>
    </row>
    <row r="378" spans="1:22">
      <c r="A378" s="254" t="str">
        <f t="shared" si="63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>
      <c r="A379" s="254" t="str">
        <f t="shared" si="63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77.599999999999994</v>
      </c>
      <c r="O379" s="274">
        <f>SUM(O380:O383)</f>
        <v>0</v>
      </c>
      <c r="P379" s="274">
        <f>SUM(P380:P383)</f>
        <v>77.599999999999994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4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4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4"/>
        <v>0</v>
      </c>
      <c r="O382" s="222">
        <v>0</v>
      </c>
      <c r="P382" s="222"/>
      <c r="Q382" s="237"/>
      <c r="R382" s="237"/>
      <c r="S382" s="238"/>
      <c r="T382" s="237"/>
      <c r="U382" s="237"/>
      <c r="V382" s="237"/>
    </row>
    <row r="383" spans="1:22">
      <c r="A383" s="254" t="str">
        <f t="shared" si="63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4"/>
        <v>77.599999999999994</v>
      </c>
      <c r="O383" s="223"/>
      <c r="P383" s="223">
        <v>77.599999999999994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3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3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3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5">+O388</f>
        <v>0</v>
      </c>
      <c r="P386" s="235">
        <f t="shared" si="65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3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6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7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6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7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3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3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3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8">+O395+O403+O405+O410+O407+O412+O416+O418</f>
        <v>0</v>
      </c>
      <c r="P393" s="235">
        <f t="shared" si="68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3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3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3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9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3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9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3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9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3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9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3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9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3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9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3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9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3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3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9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3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3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9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3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3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9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70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1">O409+P409</f>
        <v>0</v>
      </c>
      <c r="O409" s="222">
        <v>0</v>
      </c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3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3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2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3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9"/>
        <v>0</v>
      </c>
      <c r="O414" s="222">
        <v>0</v>
      </c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3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9"/>
        <v>0</v>
      </c>
      <c r="O415" s="222">
        <v>0</v>
      </c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3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4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5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6">O419+P419</f>
        <v>0</v>
      </c>
      <c r="O419" s="222">
        <v>0</v>
      </c>
      <c r="P419" s="222"/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23185</v>
      </c>
      <c r="O420" s="262">
        <f>+O422+O432+O438+O455</f>
        <v>11544.9</v>
      </c>
      <c r="P420" s="262">
        <f>+P422+P432+P438+P455</f>
        <v>11640.1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63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3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3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3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3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3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3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7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8">O431</f>
        <v>0</v>
      </c>
      <c r="P430" s="274">
        <f t="shared" si="78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9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0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0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0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0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3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1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1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2">+O442+O445+O449+O451+O453</f>
        <v>0</v>
      </c>
      <c r="P440" s="235">
        <f t="shared" si="82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1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1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1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3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1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3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1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1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3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1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3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1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3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1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3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1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1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3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1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23185</v>
      </c>
      <c r="O455" s="269">
        <f>+O457</f>
        <v>11544.9</v>
      </c>
      <c r="P455" s="269">
        <f>+P457</f>
        <v>11640.1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1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1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23185</v>
      </c>
      <c r="O457" s="235">
        <f t="shared" ref="O457:P457" si="84">+O459+O463+O469+O478+O487</f>
        <v>11544.9</v>
      </c>
      <c r="P457" s="235">
        <f t="shared" si="84"/>
        <v>11640.1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1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1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7" hidden="1" customHeight="1">
      <c r="A460" s="254" t="str">
        <f t="shared" si="81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5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1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5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1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5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1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25.5" hidden="1">
      <c r="A464" s="254" t="str">
        <f t="shared" si="81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5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1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5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1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5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1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5"/>
        <v>0</v>
      </c>
      <c r="O467" s="223">
        <v>0</v>
      </c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1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5"/>
        <v>0</v>
      </c>
      <c r="O468" s="223">
        <v>0</v>
      </c>
      <c r="P468" s="223"/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81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11640.1</v>
      </c>
      <c r="O469" s="274">
        <f>SUM(O470:O477)</f>
        <v>0</v>
      </c>
      <c r="P469" s="274">
        <f>SUM(P470:P477)</f>
        <v>11640.1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1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5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35.25" hidden="1" customHeight="1">
      <c r="A471" s="254" t="str">
        <f t="shared" si="81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5"/>
        <v>0</v>
      </c>
      <c r="O471" s="223"/>
      <c r="P471" s="223">
        <v>0</v>
      </c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1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5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1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5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1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5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>
      <c r="A475" s="254" t="str">
        <f t="shared" si="81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5"/>
        <v>1680</v>
      </c>
      <c r="O475" s="223"/>
      <c r="P475" s="223">
        <v>1680</v>
      </c>
      <c r="Q475" s="237"/>
      <c r="R475" s="237"/>
      <c r="S475" s="238"/>
      <c r="T475" s="237"/>
      <c r="U475" s="237"/>
      <c r="V475" s="237"/>
    </row>
    <row r="476" spans="1:22" ht="16.5">
      <c r="A476" s="254" t="str">
        <f t="shared" si="81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5"/>
        <v>8296.1</v>
      </c>
      <c r="O476" s="222"/>
      <c r="P476" s="222">
        <v>8296.1</v>
      </c>
      <c r="Q476" s="237"/>
      <c r="R476" s="237"/>
      <c r="S476" s="238"/>
      <c r="T476" s="237"/>
      <c r="U476" s="237"/>
      <c r="V476" s="237"/>
    </row>
    <row r="477" spans="1:22">
      <c r="A477" s="254" t="str">
        <f t="shared" si="81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1664</v>
      </c>
      <c r="O477" s="223">
        <v>0</v>
      </c>
      <c r="P477" s="223">
        <v>1664</v>
      </c>
      <c r="Q477" s="237"/>
      <c r="R477" s="237"/>
      <c r="S477" s="238"/>
      <c r="T477" s="237"/>
      <c r="U477" s="237"/>
      <c r="V477" s="237"/>
    </row>
    <row r="478" spans="1:22" ht="27">
      <c r="A478" s="254" t="str">
        <f t="shared" si="81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11544.9</v>
      </c>
      <c r="O478" s="274">
        <f>SUM(O479:O486)</f>
        <v>11544.9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1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5.5">
      <c r="A480" s="254" t="str">
        <f t="shared" si="81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6">O480+P480</f>
        <v>11544.9</v>
      </c>
      <c r="O480" s="223">
        <v>11544.9</v>
      </c>
      <c r="P480" s="223">
        <v>0</v>
      </c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1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6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1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6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1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6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1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6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6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6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1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1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6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 hidden="1">
      <c r="A489" s="254" t="str">
        <f t="shared" si="81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6"/>
        <v>0</v>
      </c>
      <c r="O489" s="222"/>
      <c r="P489" s="222"/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7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8">+O492</f>
        <v>0</v>
      </c>
      <c r="P490" s="262">
        <f t="shared" si="88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7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7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9">+O494</f>
        <v>0</v>
      </c>
      <c r="P492" s="269">
        <f t="shared" si="89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7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7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7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7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7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90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7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90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7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9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7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0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2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>
      <c r="A503" s="254" t="str">
        <f t="shared" si="87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712.09999999999991</v>
      </c>
      <c r="O503" s="262">
        <f>+O505+O530+O579</f>
        <v>139</v>
      </c>
      <c r="P503" s="262">
        <f>+P505+P530+P579</f>
        <v>573.09999999999991</v>
      </c>
      <c r="Q503" s="237"/>
      <c r="R503" s="237"/>
      <c r="S503" s="238"/>
      <c r="T503" s="237"/>
      <c r="U503" s="237"/>
      <c r="V503" s="237"/>
    </row>
    <row r="504" spans="1:235">
      <c r="A504" s="254" t="str">
        <f t="shared" si="87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>
      <c r="A505" s="254" t="str">
        <f t="shared" si="87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712.09999999999991</v>
      </c>
      <c r="O505" s="269">
        <f>+O507</f>
        <v>139</v>
      </c>
      <c r="P505" s="269">
        <f>+P507</f>
        <v>573.09999999999991</v>
      </c>
      <c r="Q505" s="237"/>
      <c r="R505" s="237"/>
      <c r="S505" s="238"/>
      <c r="T505" s="237"/>
      <c r="U505" s="237"/>
      <c r="V505" s="237"/>
    </row>
    <row r="506" spans="1:235">
      <c r="A506" s="254" t="str">
        <f t="shared" si="87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>
      <c r="A507" s="254" t="str">
        <f t="shared" si="87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712.09999999999991</v>
      </c>
      <c r="O507" s="235">
        <f t="shared" ref="O507:P507" si="93">+O509+O514+O524+O528</f>
        <v>139</v>
      </c>
      <c r="P507" s="235">
        <f t="shared" si="93"/>
        <v>573.09999999999991</v>
      </c>
      <c r="Q507" s="237"/>
      <c r="R507" s="237"/>
      <c r="S507" s="238"/>
      <c r="T507" s="237"/>
      <c r="U507" s="237"/>
      <c r="V507" s="237"/>
    </row>
    <row r="508" spans="1:235">
      <c r="A508" s="254" t="str">
        <f t="shared" si="87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7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4">SUM(O510:O513)</f>
        <v>0</v>
      </c>
      <c r="P509" s="274">
        <f t="shared" si="94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7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7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>
      <c r="A514" s="254" t="str">
        <f t="shared" si="87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712.09999999999991</v>
      </c>
      <c r="O514" s="274">
        <f>SUM(O515:O523)</f>
        <v>139</v>
      </c>
      <c r="P514" s="274">
        <f>SUM(P515:P523)</f>
        <v>573.09999999999991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7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7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30.75" customHeight="1">
      <c r="A517" s="254" t="str">
        <f t="shared" si="87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5"/>
        <v>139</v>
      </c>
      <c r="O517" s="223">
        <v>139</v>
      </c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7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5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7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>
      <c r="A520" s="254" t="str">
        <f t="shared" si="87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5"/>
        <v>388.4</v>
      </c>
      <c r="O520" s="223">
        <v>0</v>
      </c>
      <c r="P520" s="223">
        <v>388.4</v>
      </c>
      <c r="Q520" s="237"/>
      <c r="R520" s="237"/>
      <c r="S520" s="238"/>
      <c r="T520" s="237"/>
      <c r="U520" s="237"/>
      <c r="V520" s="237"/>
    </row>
    <row r="521" spans="1:22">
      <c r="A521" s="254" t="str">
        <f t="shared" si="87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5"/>
        <v>184.7</v>
      </c>
      <c r="O521" s="223">
        <v>0</v>
      </c>
      <c r="P521" s="223">
        <v>184.7</v>
      </c>
      <c r="Q521" s="237"/>
      <c r="R521" s="237"/>
      <c r="S521" s="238"/>
      <c r="T521" s="237"/>
      <c r="U521" s="237"/>
      <c r="V521" s="237"/>
    </row>
    <row r="522" spans="1:22" ht="15" hidden="1" customHeight="1">
      <c r="A522" s="254" t="str">
        <f t="shared" si="87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5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7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7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7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5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7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5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7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5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7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8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9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87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87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7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0">+O534+O536</f>
        <v>0</v>
      </c>
      <c r="P532" s="235">
        <f t="shared" si="100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7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7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7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1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7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7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1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7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2">+O540</f>
        <v>0</v>
      </c>
      <c r="P538" s="235">
        <f t="shared" si="102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7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3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3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3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3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103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06">+O549+O558+O560</f>
        <v>0</v>
      </c>
      <c r="P547" s="235">
        <f t="shared" si="106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103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103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07">SUM(O550:O557)</f>
        <v>0</v>
      </c>
      <c r="P549" s="274">
        <f t="shared" si="10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3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si="103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8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3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3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9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3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9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0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9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3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9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3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3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9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3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3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1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3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3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3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3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3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3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3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3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3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3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4">+O574</f>
        <v>0</v>
      </c>
      <c r="P572" s="235">
        <f t="shared" si="11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3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3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3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3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3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3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3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3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3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3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3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7">SUM(O584:O585)</f>
        <v>0</v>
      </c>
      <c r="P583" s="274">
        <f t="shared" si="11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3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3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3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184180</v>
      </c>
      <c r="O586" s="262">
        <f>+O588+O618+O635+O660</f>
        <v>184180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3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3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184180</v>
      </c>
      <c r="O588" s="269">
        <f>+O590+O613</f>
        <v>184180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184180</v>
      </c>
      <c r="O590" s="235">
        <f t="shared" ref="O590:P590" si="119">+O592+O597+O601+O605+O607+O609+O611</f>
        <v>184180</v>
      </c>
      <c r="P590" s="235">
        <f t="shared" si="119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184180</v>
      </c>
      <c r="O592" s="274">
        <f>SUM(O593:O596)</f>
        <v>184180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20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0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1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25.5">
      <c r="A595" s="254" t="str">
        <f t="shared" si="120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1"/>
        <v>184180</v>
      </c>
      <c r="O595" s="223">
        <v>184180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0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0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0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0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0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0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0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5">O612</f>
        <v>0</v>
      </c>
      <c r="P611" s="274">
        <f t="shared" si="12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0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0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0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0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7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0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7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20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20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20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20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20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8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9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9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0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1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2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3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4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4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5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5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5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5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5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5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5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5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5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5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5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5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5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5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6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7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7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7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7"/>
        <v>0</v>
      </c>
      <c r="O668" s="223">
        <v>0</v>
      </c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7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7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7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7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7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8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9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0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 hidden="1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0</v>
      </c>
      <c r="O684" s="262">
        <f>+O686+O692+O713+O766</f>
        <v>0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 hidden="1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1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2">+O696+O704+O707+O710</f>
        <v>0</v>
      </c>
      <c r="P694" s="235">
        <f t="shared" si="142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3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3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3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3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3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4">SUM(O708:O709)</f>
        <v>0</v>
      </c>
      <c r="P707" s="274">
        <f t="shared" si="144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5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5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6">SUM(O711:O712)</f>
        <v>0</v>
      </c>
      <c r="P710" s="274">
        <f t="shared" si="146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7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7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 hidden="1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0</v>
      </c>
      <c r="O713" s="269">
        <f>+O715</f>
        <v>0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 hidden="1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 hidden="1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0</v>
      </c>
      <c r="O715" s="235">
        <f t="shared" ref="O715:P715" si="148">+O717+O725+O731+O733+O739+O746+O750+O758+O764</f>
        <v>0</v>
      </c>
      <c r="P715" s="235">
        <f t="shared" si="148"/>
        <v>0</v>
      </c>
      <c r="Q715" s="237"/>
      <c r="R715" s="237"/>
      <c r="S715" s="238"/>
      <c r="T715" s="237"/>
      <c r="U715" s="237"/>
      <c r="V715" s="237"/>
    </row>
    <row r="716" spans="1:22" hidden="1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9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9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9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9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9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9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9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54" hidden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637</v>
      </c>
      <c r="M725" s="268"/>
      <c r="N725" s="274">
        <f>O725+P725</f>
        <v>0</v>
      </c>
      <c r="O725" s="274">
        <f>SUM(O726:O730)</f>
        <v>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9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34.5" hidden="1" customHeight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9"/>
        <v>0</v>
      </c>
      <c r="O727" s="223"/>
      <c r="P727" s="223">
        <v>0</v>
      </c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9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0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9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9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9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9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9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34.5" hidden="1" customHeight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1">O737+P737</f>
        <v>0</v>
      </c>
      <c r="O737" s="223"/>
      <c r="P737" s="223">
        <v>0</v>
      </c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9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9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9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9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2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9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3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9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9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9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3.5" hidden="1" customHeight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9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9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7" hidden="1" customHeight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9"/>
        <v>0</v>
      </c>
      <c r="O753" s="223"/>
      <c r="P753" s="223">
        <v>0</v>
      </c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4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9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9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9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9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5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6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6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6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7">SUM(O765)</f>
        <v>0</v>
      </c>
      <c r="P764" s="274">
        <f t="shared" si="157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8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9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9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60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0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0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60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 hidden="1"/>
    <row r="786" spans="1:15">
      <c r="A786" s="239"/>
      <c r="B786" s="239"/>
      <c r="C786" s="239"/>
      <c r="D786" s="239"/>
      <c r="E786" s="239"/>
      <c r="F786" s="239"/>
      <c r="G786" s="239"/>
      <c r="H786" s="239"/>
      <c r="I786" s="239"/>
      <c r="J786" s="239"/>
      <c r="K786" s="239"/>
      <c r="M786" s="239"/>
      <c r="N786" s="239"/>
      <c r="O786" s="239"/>
    </row>
    <row r="788" spans="1:15">
      <c r="A788" s="239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M788" s="239"/>
      <c r="N788" s="239"/>
      <c r="O788" s="239"/>
    </row>
    <row r="790" spans="1:15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M795" s="239"/>
      <c r="N795" s="239"/>
      <c r="O795" s="239"/>
    </row>
    <row r="796" spans="1:15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8" spans="1:15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800" spans="1:15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2" spans="12:12" s="239" customFormat="1">
      <c r="L802" s="320"/>
    </row>
    <row r="804" spans="12:12" s="239" customFormat="1">
      <c r="L804" s="320"/>
    </row>
    <row r="805" spans="12:12" s="239" customFormat="1">
      <c r="L805" s="320"/>
    </row>
    <row r="807" spans="12:12" s="239" customFormat="1">
      <c r="L807" s="320"/>
    </row>
    <row r="809" spans="12:12" s="239" customFormat="1">
      <c r="L809" s="320"/>
    </row>
    <row r="811" spans="12:12" s="239" customFormat="1">
      <c r="L811" s="320"/>
    </row>
    <row r="813" spans="12:12" s="239" customFormat="1">
      <c r="L813" s="320"/>
    </row>
    <row r="815" spans="12:12" s="239" customFormat="1">
      <c r="L815" s="320"/>
    </row>
    <row r="817" spans="12:12" s="239" customFormat="1">
      <c r="L817" s="320"/>
    </row>
    <row r="819" spans="12:12" s="239" customFormat="1">
      <c r="L819" s="320"/>
    </row>
    <row r="820" spans="12:12" s="239" customFormat="1">
      <c r="L820" s="320"/>
    </row>
    <row r="822" spans="12:12" s="239" customFormat="1">
      <c r="L822" s="320"/>
    </row>
    <row r="824" spans="12:12" s="239" customFormat="1">
      <c r="L824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29" spans="12:12" s="239" customFormat="1">
      <c r="L829" s="320"/>
    </row>
    <row r="830" spans="12:12" s="239" customFormat="1">
      <c r="L830" s="320"/>
    </row>
    <row r="831" spans="12:12" s="239" customFormat="1">
      <c r="L831" s="320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6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89"/>
  <sheetViews>
    <sheetView view="pageBreakPreview" topLeftCell="H1" zoomScaleSheetLayoutView="100" workbookViewId="0">
      <selection activeCell="S10" sqref="S10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28515625" style="248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4" width="14.140625" style="310" customWidth="1"/>
    <col min="15" max="15" width="13.5703125" style="310" customWidth="1"/>
    <col min="16" max="16" width="13.5703125" style="239" customWidth="1"/>
    <col min="17" max="17" width="9.140625" style="239" customWidth="1"/>
    <col min="18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596</v>
      </c>
      <c r="O5" s="382"/>
      <c r="P5" s="382"/>
    </row>
    <row r="6" spans="1:19" ht="19.5" customHeight="1">
      <c r="A6" s="245" t="s">
        <v>606</v>
      </c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</row>
    <row r="7" spans="1:19" ht="36.75" customHeight="1">
      <c r="A7" s="254" t="s">
        <v>490</v>
      </c>
      <c r="H7" s="369" t="s">
        <v>744</v>
      </c>
      <c r="I7" s="369"/>
      <c r="J7" s="369"/>
      <c r="K7" s="369"/>
      <c r="L7" s="369"/>
      <c r="M7" s="369"/>
      <c r="N7" s="369"/>
      <c r="O7" s="369"/>
      <c r="P7" s="369"/>
    </row>
    <row r="8" spans="1:19" ht="11.25" customHeight="1">
      <c r="H8" s="240"/>
      <c r="I8" s="240"/>
      <c r="J8" s="240"/>
      <c r="K8" s="240"/>
      <c r="L8" s="240"/>
      <c r="M8" s="240"/>
      <c r="N8" s="240"/>
      <c r="O8" s="240"/>
      <c r="P8" s="240"/>
    </row>
    <row r="9" spans="1:19">
      <c r="A9" s="241"/>
      <c r="I9" s="249"/>
      <c r="J9" s="250"/>
      <c r="K9" s="250"/>
      <c r="L9" s="251"/>
      <c r="M9" s="252"/>
      <c r="N9" s="253"/>
      <c r="O9" s="383" t="s">
        <v>97</v>
      </c>
      <c r="P9" s="383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64811.8</v>
      </c>
      <c r="O13" s="262">
        <f>+O14+O116+O148+O332+O420+O490+O503+O586+O684+O774</f>
        <v>16094.3</v>
      </c>
      <c r="P13" s="262">
        <f>+P14+P116+P148+P332+P420+P490+P503+P586+P684+P774</f>
        <v>48717.5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1934.8</v>
      </c>
      <c r="O14" s="262">
        <f>+O16+O67+O85+O91+O106</f>
        <v>14.8</v>
      </c>
      <c r="P14" s="262">
        <f>+P16+P67+P85+P91+P106</f>
        <v>1920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14.8</v>
      </c>
      <c r="O16" s="269">
        <f>+O18+O61</f>
        <v>14.8</v>
      </c>
      <c r="P16" s="269">
        <f>+P18+P61</f>
        <v>0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 ht="25.5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14.8</v>
      </c>
      <c r="O18" s="235">
        <f>+O20+O56</f>
        <v>14.8</v>
      </c>
      <c r="P18" s="235">
        <f>+P20+P56</f>
        <v>0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14.8</v>
      </c>
      <c r="O20" s="274">
        <f>SUM(O21:O55)</f>
        <v>14.8</v>
      </c>
      <c r="P20" s="274">
        <f>SUM(P21:P55)</f>
        <v>0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14.8</v>
      </c>
      <c r="O25" s="223">
        <v>14.8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 hidden="1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0</v>
      </c>
      <c r="O52" s="223"/>
      <c r="P52" s="223"/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hidden="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0</v>
      </c>
      <c r="O56" s="274">
        <f>SUM(O57:O60)</f>
        <v>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25.5" hidden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/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/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1920</v>
      </c>
      <c r="O91" s="269">
        <f>+O93</f>
        <v>0</v>
      </c>
      <c r="P91" s="269">
        <f>+P93</f>
        <v>1920</v>
      </c>
      <c r="Q91" s="237"/>
      <c r="R91" s="237"/>
      <c r="S91" s="238"/>
      <c r="T91" s="237"/>
      <c r="U91" s="237"/>
      <c r="V91" s="237"/>
    </row>
    <row r="92" spans="1:22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1920</v>
      </c>
      <c r="O93" s="235">
        <f t="shared" ref="O93:P93" si="8">+O95+O98+O100+O102+O104</f>
        <v>0</v>
      </c>
      <c r="P93" s="235">
        <f t="shared" si="8"/>
        <v>1920</v>
      </c>
      <c r="Q93" s="237"/>
      <c r="R93" s="237"/>
      <c r="S93" s="238"/>
      <c r="T93" s="237"/>
      <c r="U93" s="237"/>
      <c r="V93" s="237"/>
    </row>
    <row r="94" spans="1:22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1920</v>
      </c>
      <c r="O95" s="274">
        <f>SUM(O96:O97)</f>
        <v>0</v>
      </c>
      <c r="P95" s="274">
        <f>SUM(P97)</f>
        <v>1920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1920</v>
      </c>
      <c r="O97" s="223">
        <v>0</v>
      </c>
      <c r="P97" s="223">
        <v>1920</v>
      </c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12848.5</v>
      </c>
      <c r="O148" s="262">
        <f>+O150+O173+O184+O273+O285</f>
        <v>0</v>
      </c>
      <c r="P148" s="262">
        <f>+P150+P173+P184+P273+P285</f>
        <v>12848.5</v>
      </c>
      <c r="Q148" s="237"/>
      <c r="R148" s="237"/>
      <c r="S148" s="238"/>
      <c r="T148" s="237"/>
      <c r="U148" s="237"/>
      <c r="V148" s="237"/>
    </row>
    <row r="149" spans="1:22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>
        <v>0</v>
      </c>
      <c r="P183" s="223"/>
      <c r="Q183" s="237"/>
      <c r="R183" s="237"/>
      <c r="S183" s="238"/>
      <c r="T183" s="237"/>
      <c r="U183" s="237"/>
      <c r="V183" s="237"/>
    </row>
    <row r="184" spans="1:22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12848.5</v>
      </c>
      <c r="O184" s="269">
        <f>+O186+O259</f>
        <v>0</v>
      </c>
      <c r="P184" s="269">
        <f>+P186+P259</f>
        <v>12848.5</v>
      </c>
      <c r="Q184" s="237"/>
      <c r="R184" s="237"/>
      <c r="S184" s="238"/>
      <c r="T184" s="237"/>
      <c r="U184" s="237"/>
      <c r="V184" s="237"/>
    </row>
    <row r="185" spans="1:22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12848.5</v>
      </c>
      <c r="O186" s="235">
        <f>+O188+O191+O193+O197+O201+O212+O217+O219+O225+O232+O236+O239+O243+O250+O253+O255+O206+O257</f>
        <v>0</v>
      </c>
      <c r="P186" s="235">
        <f>+P188+P191+P193+P197+P201+P212+P217+P219+P225+P232+P236+P239+P243+P250+P253+P255+P206+P257</f>
        <v>12848.5</v>
      </c>
      <c r="Q186" s="237"/>
      <c r="R186" s="237"/>
      <c r="S186" s="238"/>
      <c r="T186" s="237"/>
      <c r="U186" s="237"/>
      <c r="V186" s="237"/>
    </row>
    <row r="187" spans="1:22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hidden="1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0</v>
      </c>
      <c r="O188" s="274">
        <f>SUM(O189:O190)</f>
        <v>0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hidden="1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0</v>
      </c>
      <c r="O189" s="222"/>
      <c r="P189" s="222"/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 hidden="1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0</v>
      </c>
      <c r="O193" s="274">
        <f>SUM(O194:O196)</f>
        <v>0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5.5" hidden="1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0</v>
      </c>
      <c r="O194" s="223"/>
      <c r="P194" s="223">
        <v>0</v>
      </c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 hidden="1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0</v>
      </c>
      <c r="O197" s="274">
        <f>SUM(O198:O200)</f>
        <v>0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5.5" hidden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0</v>
      </c>
      <c r="O198" s="223"/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idden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>
        <v>0</v>
      </c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12848.5</v>
      </c>
      <c r="O219" s="274">
        <f>SUM(O220:O224)</f>
        <v>0</v>
      </c>
      <c r="P219" s="274">
        <f>SUM(P220:P224)</f>
        <v>12848.5</v>
      </c>
      <c r="Q219" s="237"/>
      <c r="R219" s="237"/>
      <c r="S219" s="238"/>
      <c r="T219" s="237"/>
      <c r="U219" s="237"/>
      <c r="V219" s="237"/>
    </row>
    <row r="220" spans="1:22" ht="27" hidden="1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0</v>
      </c>
      <c r="O220" s="222"/>
      <c r="P220" s="222">
        <v>0</v>
      </c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5856.6</v>
      </c>
      <c r="O222" s="223">
        <v>0</v>
      </c>
      <c r="P222" s="223">
        <v>5856.6</v>
      </c>
      <c r="Q222" s="237"/>
      <c r="R222" s="237"/>
      <c r="S222" s="238"/>
      <c r="T222" s="237"/>
      <c r="U222" s="237"/>
      <c r="V222" s="237"/>
    </row>
    <row r="223" spans="1:22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6991.9</v>
      </c>
      <c r="O223" s="223"/>
      <c r="P223" s="223">
        <v>6991.9</v>
      </c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hidden="1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/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 hidden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/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 hidden="1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0</v>
      </c>
      <c r="O285" s="269">
        <f>+O287</f>
        <v>0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 hidden="1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 hidden="1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0</v>
      </c>
      <c r="O287" s="235">
        <f t="shared" ref="O287:P287" si="44">+O289+O292+O296+O298+O304+O308+O313+O316+O320+O324+O327+O330</f>
        <v>0</v>
      </c>
      <c r="P287" s="235">
        <f t="shared" si="44"/>
        <v>0</v>
      </c>
      <c r="Q287" s="237"/>
      <c r="R287" s="237"/>
      <c r="S287" s="238"/>
      <c r="T287" s="237"/>
      <c r="U287" s="237"/>
      <c r="V287" s="237"/>
    </row>
    <row r="288" spans="1:22" hidden="1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>
        <v>0</v>
      </c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2">P313+Q313</f>
        <v>0</v>
      </c>
      <c r="P313" s="274">
        <f t="shared" si="52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hidden="1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0</v>
      </c>
      <c r="O320" s="274">
        <f>SUM(O321:O323)</f>
        <v>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 hidden="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0</v>
      </c>
      <c r="O323" s="223"/>
      <c r="P323" s="223">
        <v>0</v>
      </c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3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4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5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6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6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7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 hidden="1">
      <c r="A332" s="254" t="str">
        <f t="shared" ref="A332:A374" si="58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0</v>
      </c>
      <c r="O332" s="262">
        <f>+O334+O375+O384+O391</f>
        <v>0</v>
      </c>
      <c r="P332" s="262">
        <f>+P334+P375+P384+P391</f>
        <v>0</v>
      </c>
      <c r="Q332" s="237"/>
      <c r="R332" s="237"/>
      <c r="S332" s="238"/>
      <c r="T332" s="237"/>
      <c r="U332" s="237"/>
      <c r="V332" s="237"/>
    </row>
    <row r="333" spans="1:231" hidden="1">
      <c r="A333" s="254" t="str">
        <f t="shared" si="58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8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8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8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9">+O338+O348+O350+O373</f>
        <v>0</v>
      </c>
      <c r="P336" s="235">
        <f t="shared" si="59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8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8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8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0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8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0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8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0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8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0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8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0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0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8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0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8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0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8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0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8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8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0"/>
        <v>0</v>
      </c>
      <c r="O349" s="222"/>
      <c r="P349" s="222">
        <v>0</v>
      </c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8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8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1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8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1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8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1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8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1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8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1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8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1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8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1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8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1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8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1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8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1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8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1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8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1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8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1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8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1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8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1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1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8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1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8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1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8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1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8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1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8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1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8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1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8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8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2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 hidden="1">
      <c r="A375" s="254" t="str">
        <f t="shared" ref="A375:A438" si="63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0</v>
      </c>
      <c r="O375" s="269">
        <f>+O377</f>
        <v>0</v>
      </c>
      <c r="P375" s="269">
        <f>+P377</f>
        <v>0</v>
      </c>
      <c r="Q375" s="237"/>
      <c r="R375" s="237"/>
      <c r="S375" s="238"/>
      <c r="T375" s="237"/>
      <c r="U375" s="237"/>
      <c r="V375" s="237"/>
    </row>
    <row r="376" spans="1:22" hidden="1">
      <c r="A376" s="254" t="str">
        <f t="shared" si="63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idden="1">
      <c r="A377" s="254" t="str">
        <f t="shared" si="63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0</v>
      </c>
      <c r="O377" s="235">
        <f>+O379</f>
        <v>0</v>
      </c>
      <c r="P377" s="235">
        <f>+P379</f>
        <v>0</v>
      </c>
      <c r="Q377" s="237"/>
      <c r="R377" s="237"/>
      <c r="S377" s="238"/>
      <c r="T377" s="237"/>
      <c r="U377" s="237"/>
      <c r="V377" s="237"/>
    </row>
    <row r="378" spans="1:22" hidden="1">
      <c r="A378" s="254" t="str">
        <f t="shared" si="63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idden="1">
      <c r="A379" s="254" t="str">
        <f t="shared" si="63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0</v>
      </c>
      <c r="O379" s="274">
        <f>SUM(O380:O383)</f>
        <v>0</v>
      </c>
      <c r="P379" s="274">
        <f>SUM(P380:P383)</f>
        <v>0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4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4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4"/>
        <v>0</v>
      </c>
      <c r="O382" s="222">
        <v>0</v>
      </c>
      <c r="P382" s="222"/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3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4"/>
        <v>0</v>
      </c>
      <c r="O383" s="223"/>
      <c r="P383" s="223">
        <v>0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3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3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3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5">+O388</f>
        <v>0</v>
      </c>
      <c r="P386" s="235">
        <f t="shared" si="65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3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6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7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6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7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3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3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3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8">+O395+O403+O405+O410+O407+O412+O416+O418</f>
        <v>0</v>
      </c>
      <c r="P393" s="235">
        <f t="shared" si="68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3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3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3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9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3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9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3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9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3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9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3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9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3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9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3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9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3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3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9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3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3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9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3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3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9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70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1">O409+P409</f>
        <v>0</v>
      </c>
      <c r="O409" s="222">
        <v>0</v>
      </c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3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3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2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3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9"/>
        <v>0</v>
      </c>
      <c r="O414" s="222">
        <v>0</v>
      </c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3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9"/>
        <v>0</v>
      </c>
      <c r="O415" s="222">
        <v>0</v>
      </c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3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4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5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6">O419+P419</f>
        <v>0</v>
      </c>
      <c r="O419" s="222">
        <v>0</v>
      </c>
      <c r="P419" s="222"/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38254.5</v>
      </c>
      <c r="O420" s="262">
        <f>+O422+O432+O438+O455</f>
        <v>4305.5</v>
      </c>
      <c r="P420" s="262">
        <f>+P422+P432+P438+P455</f>
        <v>33949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63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3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3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3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3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3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3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7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8">O431</f>
        <v>0</v>
      </c>
      <c r="P430" s="274">
        <f t="shared" si="78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9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0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0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0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0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3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1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1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2">+O442+O445+O449+O451+O453</f>
        <v>0</v>
      </c>
      <c r="P440" s="235">
        <f t="shared" si="82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1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1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1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3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1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3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1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1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3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1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3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1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3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1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3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1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1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3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1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38254.5</v>
      </c>
      <c r="O455" s="269">
        <f>+O457</f>
        <v>4305.5</v>
      </c>
      <c r="P455" s="269">
        <f>+P457</f>
        <v>33949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1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1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38254.5</v>
      </c>
      <c r="O457" s="235">
        <f t="shared" ref="O457:P457" si="84">+O459+O463+O469+O478+O487</f>
        <v>4305.5</v>
      </c>
      <c r="P457" s="235">
        <f t="shared" si="84"/>
        <v>33949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1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1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5.5" hidden="1">
      <c r="A460" s="254" t="str">
        <f t="shared" si="81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5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1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5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1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5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1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25.5" hidden="1">
      <c r="A464" s="254" t="str">
        <f t="shared" si="81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5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1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5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1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5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1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5"/>
        <v>0</v>
      </c>
      <c r="O467" s="223">
        <v>0</v>
      </c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1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5"/>
        <v>0</v>
      </c>
      <c r="O468" s="223">
        <v>0</v>
      </c>
      <c r="P468" s="223"/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81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38254.5</v>
      </c>
      <c r="O469" s="274">
        <f>SUM(O470:O477)</f>
        <v>4305.5</v>
      </c>
      <c r="P469" s="274">
        <f>SUM(P470:P477)</f>
        <v>33949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1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5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30.75" customHeight="1">
      <c r="A471" s="254" t="str">
        <f t="shared" si="81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5"/>
        <v>4305.5</v>
      </c>
      <c r="O471" s="223">
        <v>4305.5</v>
      </c>
      <c r="P471" s="223">
        <v>0</v>
      </c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1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5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1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5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1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5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 ht="18" customHeight="1">
      <c r="A475" s="254" t="str">
        <f t="shared" si="81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5"/>
        <v>33949</v>
      </c>
      <c r="O475" s="223">
        <v>0</v>
      </c>
      <c r="P475" s="223">
        <v>33949</v>
      </c>
      <c r="Q475" s="237"/>
      <c r="R475" s="237"/>
      <c r="S475" s="238"/>
      <c r="T475" s="237"/>
      <c r="U475" s="237"/>
      <c r="V475" s="237"/>
    </row>
    <row r="476" spans="1:22" ht="16.5" hidden="1">
      <c r="A476" s="254" t="str">
        <f t="shared" si="81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5"/>
        <v>0</v>
      </c>
      <c r="O476" s="222"/>
      <c r="P476" s="222"/>
      <c r="Q476" s="237"/>
      <c r="R476" s="237"/>
      <c r="S476" s="238"/>
      <c r="T476" s="237"/>
      <c r="U476" s="237"/>
      <c r="V476" s="237"/>
    </row>
    <row r="477" spans="1:22" ht="19.5" hidden="1" customHeight="1">
      <c r="A477" s="254" t="str">
        <f t="shared" si="81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>
        <v>0</v>
      </c>
      <c r="P477" s="223"/>
      <c r="Q477" s="237"/>
      <c r="R477" s="237"/>
      <c r="S477" s="238"/>
      <c r="T477" s="237"/>
      <c r="U477" s="237"/>
      <c r="V477" s="237"/>
    </row>
    <row r="478" spans="1:22" ht="27" hidden="1">
      <c r="A478" s="254" t="str">
        <f t="shared" si="81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0</v>
      </c>
      <c r="O478" s="274">
        <f>SUM(O479:O486)</f>
        <v>0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1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5.5" hidden="1">
      <c r="A480" s="254" t="str">
        <f t="shared" si="81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6">O480+P480</f>
        <v>0</v>
      </c>
      <c r="O480" s="223"/>
      <c r="P480" s="223"/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1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6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1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6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1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6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1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6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6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6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1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1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6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 hidden="1">
      <c r="A489" s="254" t="str">
        <f t="shared" si="81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6"/>
        <v>0</v>
      </c>
      <c r="O489" s="222"/>
      <c r="P489" s="222"/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7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8">+O492</f>
        <v>0</v>
      </c>
      <c r="P490" s="262">
        <f t="shared" si="88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7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7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9">+O494</f>
        <v>0</v>
      </c>
      <c r="P492" s="269">
        <f t="shared" si="89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7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7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7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7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7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90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7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90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7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9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7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0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2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 hidden="1">
      <c r="A503" s="254" t="str">
        <f t="shared" si="87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0</v>
      </c>
      <c r="O503" s="262">
        <f>+O505+O530+O579</f>
        <v>0</v>
      </c>
      <c r="P503" s="262">
        <f>+P505+P530+P579</f>
        <v>0</v>
      </c>
      <c r="Q503" s="237"/>
      <c r="R503" s="237"/>
      <c r="S503" s="238"/>
      <c r="T503" s="237"/>
      <c r="U503" s="237"/>
      <c r="V503" s="237"/>
    </row>
    <row r="504" spans="1:235" hidden="1">
      <c r="A504" s="254" t="str">
        <f t="shared" si="87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 hidden="1">
      <c r="A505" s="254" t="str">
        <f t="shared" si="87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0</v>
      </c>
      <c r="O505" s="269">
        <f>+O507</f>
        <v>0</v>
      </c>
      <c r="P505" s="269">
        <f>+P507</f>
        <v>0</v>
      </c>
      <c r="Q505" s="237"/>
      <c r="R505" s="237"/>
      <c r="S505" s="238"/>
      <c r="T505" s="237"/>
      <c r="U505" s="237"/>
      <c r="V505" s="237"/>
    </row>
    <row r="506" spans="1:235" hidden="1">
      <c r="A506" s="254" t="str">
        <f t="shared" si="87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 hidden="1">
      <c r="A507" s="254" t="str">
        <f t="shared" si="87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0</v>
      </c>
      <c r="O507" s="235">
        <f t="shared" ref="O507:P507" si="93">+O509+O514+O524+O528</f>
        <v>0</v>
      </c>
      <c r="P507" s="235">
        <f t="shared" si="93"/>
        <v>0</v>
      </c>
      <c r="Q507" s="237"/>
      <c r="R507" s="237"/>
      <c r="S507" s="238"/>
      <c r="T507" s="237"/>
      <c r="U507" s="237"/>
      <c r="V507" s="237"/>
    </row>
    <row r="508" spans="1:235" hidden="1">
      <c r="A508" s="254" t="str">
        <f t="shared" si="87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7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4">SUM(O510:O513)</f>
        <v>0</v>
      </c>
      <c r="P509" s="274">
        <f t="shared" si="94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7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7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 hidden="1">
      <c r="A514" s="254" t="str">
        <f t="shared" si="87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0</v>
      </c>
      <c r="O514" s="274">
        <f>SUM(O515:O523)</f>
        <v>0</v>
      </c>
      <c r="P514" s="274">
        <f>SUM(P515:P523)</f>
        <v>0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7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7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87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5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7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5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7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87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5"/>
        <v>0</v>
      </c>
      <c r="O520" s="223">
        <v>0</v>
      </c>
      <c r="P520" s="223"/>
      <c r="Q520" s="237"/>
      <c r="R520" s="237"/>
      <c r="S520" s="238"/>
      <c r="T520" s="237"/>
      <c r="U520" s="237"/>
      <c r="V520" s="237"/>
    </row>
    <row r="521" spans="1:22" hidden="1">
      <c r="A521" s="254" t="str">
        <f t="shared" si="87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5"/>
        <v>0</v>
      </c>
      <c r="O521" s="223">
        <v>0</v>
      </c>
      <c r="P521" s="223"/>
      <c r="Q521" s="237"/>
      <c r="R521" s="237"/>
      <c r="S521" s="238"/>
      <c r="T521" s="237"/>
      <c r="U521" s="237"/>
      <c r="V521" s="237"/>
    </row>
    <row r="522" spans="1:22" ht="15" hidden="1" customHeight="1">
      <c r="A522" s="254" t="str">
        <f t="shared" si="87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5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7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7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7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5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7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5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7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5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7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8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9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87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87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7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0">+O534+O536</f>
        <v>0</v>
      </c>
      <c r="P532" s="235">
        <f t="shared" si="100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7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7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7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1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7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7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1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7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2">+O540</f>
        <v>0</v>
      </c>
      <c r="P538" s="235">
        <f t="shared" si="102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7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3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3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3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3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103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06">+O549+O558+O560</f>
        <v>0</v>
      </c>
      <c r="P547" s="235">
        <f t="shared" si="106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103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103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07">SUM(O550:O557)</f>
        <v>0</v>
      </c>
      <c r="P549" s="274">
        <f t="shared" si="10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3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si="103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8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3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3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9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3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9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0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9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3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9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3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3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9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3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3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1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3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3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3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3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3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3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3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3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3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3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4">+O574</f>
        <v>0</v>
      </c>
      <c r="P572" s="235">
        <f t="shared" si="11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3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3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3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3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3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3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3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3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3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3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3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7">SUM(O584:O585)</f>
        <v>0</v>
      </c>
      <c r="P583" s="274">
        <f t="shared" si="11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3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3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3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11774</v>
      </c>
      <c r="O586" s="262">
        <f>+O588+O618+O635+O660</f>
        <v>11774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3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3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11774</v>
      </c>
      <c r="O588" s="269">
        <f>+O590+O613</f>
        <v>11774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11774</v>
      </c>
      <c r="O590" s="235">
        <f t="shared" ref="O590:P590" si="119">+O592+O597+O601+O605+O607+O609+O611</f>
        <v>11774</v>
      </c>
      <c r="P590" s="235">
        <f t="shared" si="119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11774</v>
      </c>
      <c r="O592" s="274">
        <f>SUM(O593:O596)</f>
        <v>11774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20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0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1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25.5">
      <c r="A595" s="254" t="str">
        <f t="shared" si="120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1"/>
        <v>11774</v>
      </c>
      <c r="O595" s="223">
        <v>11774</v>
      </c>
      <c r="P595" s="222"/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0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0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0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0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0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0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0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5">O612</f>
        <v>0</v>
      </c>
      <c r="P611" s="274">
        <f t="shared" si="12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0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0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0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0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7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0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7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20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20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20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20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20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8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9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9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0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1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2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3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4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4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5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5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5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5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5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5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5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5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5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5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5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5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5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5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6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7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7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7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7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7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7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7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7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7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8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9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0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 hidden="1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0</v>
      </c>
      <c r="O684" s="262">
        <f>+O686+O692+O713+O766</f>
        <v>0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 hidden="1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1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2">+O696+O704+O707+O710</f>
        <v>0</v>
      </c>
      <c r="P694" s="235">
        <f t="shared" si="142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3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3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3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3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3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4">SUM(O708:O709)</f>
        <v>0</v>
      </c>
      <c r="P707" s="274">
        <f t="shared" si="144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5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5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6">SUM(O711:O712)</f>
        <v>0</v>
      </c>
      <c r="P710" s="274">
        <f t="shared" si="146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7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7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 hidden="1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0</v>
      </c>
      <c r="O713" s="269">
        <f>+O715</f>
        <v>0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 hidden="1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 hidden="1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0</v>
      </c>
      <c r="O715" s="235">
        <f t="shared" ref="O715:P715" si="148">+O717+O725+O731+O733+O739+O746+O750+O758+O764</f>
        <v>0</v>
      </c>
      <c r="P715" s="235">
        <f t="shared" si="148"/>
        <v>0</v>
      </c>
      <c r="Q715" s="237"/>
      <c r="R715" s="237"/>
      <c r="S715" s="238"/>
      <c r="T715" s="237"/>
      <c r="U715" s="237"/>
      <c r="V715" s="237"/>
    </row>
    <row r="716" spans="1:22" hidden="1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9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9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9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9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9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9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9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40.5" hidden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724</v>
      </c>
      <c r="M725" s="268"/>
      <c r="N725" s="274">
        <f>O725+P725</f>
        <v>0</v>
      </c>
      <c r="O725" s="274">
        <f>SUM(O726:O730)</f>
        <v>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9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7" hidden="1" customHeight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9"/>
        <v>0</v>
      </c>
      <c r="O727" s="223"/>
      <c r="P727" s="223">
        <v>0</v>
      </c>
      <c r="Q727" s="237"/>
      <c r="R727" s="237"/>
      <c r="S727" s="238"/>
      <c r="T727" s="237"/>
      <c r="U727" s="237"/>
      <c r="V727" s="237"/>
    </row>
    <row r="728" spans="1:22" ht="19.5" hidden="1" customHeight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9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0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t="19.5" hidden="1" customHeight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9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9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9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9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9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7" hidden="1" customHeight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1">O737+P737</f>
        <v>0</v>
      </c>
      <c r="O737" s="223"/>
      <c r="P737" s="223">
        <v>0</v>
      </c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9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9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9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9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2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9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3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9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9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9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51" hidden="1" customHeight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9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9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8.5" hidden="1" customHeight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9"/>
        <v>0</v>
      </c>
      <c r="O753" s="223"/>
      <c r="P753" s="223">
        <v>0</v>
      </c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4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9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9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9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9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5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6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6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6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7">SUM(O765)</f>
        <v>0</v>
      </c>
      <c r="P764" s="274">
        <f t="shared" si="157"/>
        <v>0</v>
      </c>
      <c r="Q764" s="237"/>
      <c r="R764" s="237"/>
      <c r="S764" s="238"/>
      <c r="T764" s="237"/>
      <c r="U764" s="237"/>
      <c r="V764" s="237"/>
    </row>
    <row r="765" spans="1:22" ht="0.75" hidden="1" customHeight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8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9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9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60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0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0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60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6" spans="12:12" s="239" customFormat="1">
      <c r="L786" s="320"/>
    </row>
    <row r="788" spans="12:12" s="239" customFormat="1">
      <c r="L788" s="320"/>
    </row>
    <row r="790" spans="12:12" s="239" customFormat="1">
      <c r="L790" s="320"/>
    </row>
    <row r="791" spans="12:12" s="239" customFormat="1">
      <c r="L791" s="320"/>
    </row>
    <row r="792" spans="12:12" s="239" customFormat="1">
      <c r="L792" s="320"/>
    </row>
    <row r="793" spans="12:12" s="239" customFormat="1">
      <c r="L793" s="320"/>
    </row>
    <row r="794" spans="12:12" s="239" customFormat="1">
      <c r="L794" s="320"/>
    </row>
    <row r="795" spans="12:12" s="239" customFormat="1">
      <c r="L795" s="320"/>
    </row>
    <row r="796" spans="12:12" s="239" customFormat="1">
      <c r="L796" s="320"/>
    </row>
    <row r="798" spans="12:12" s="239" customFormat="1">
      <c r="L798" s="320"/>
    </row>
    <row r="800" spans="12:12" s="239" customFormat="1">
      <c r="L800" s="320"/>
    </row>
    <row r="802" spans="12:12" s="239" customFormat="1">
      <c r="L802" s="320"/>
    </row>
    <row r="804" spans="12:12" s="239" customFormat="1">
      <c r="L804" s="320"/>
    </row>
    <row r="805" spans="12:12" s="239" customFormat="1">
      <c r="L805" s="320"/>
    </row>
    <row r="807" spans="12:12" s="239" customFormat="1">
      <c r="L807" s="320"/>
    </row>
    <row r="809" spans="12:12" s="239" customFormat="1">
      <c r="L809" s="320"/>
    </row>
    <row r="811" spans="12:12" s="239" customFormat="1">
      <c r="L811" s="320"/>
    </row>
    <row r="813" spans="12:12" s="239" customFormat="1">
      <c r="L813" s="320"/>
    </row>
    <row r="815" spans="12:12" s="239" customFormat="1">
      <c r="L815" s="320"/>
    </row>
    <row r="817" spans="12:12" s="239" customFormat="1">
      <c r="L817" s="320"/>
    </row>
    <row r="819" spans="12:12" s="239" customFormat="1">
      <c r="L819" s="320"/>
    </row>
    <row r="820" spans="12:12" s="239" customFormat="1">
      <c r="L820" s="320"/>
    </row>
    <row r="822" spans="12:12" s="239" customFormat="1">
      <c r="L822" s="320"/>
    </row>
    <row r="824" spans="12:12" s="239" customFormat="1">
      <c r="L824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29" spans="12:12" s="239" customFormat="1">
      <c r="L829" s="320"/>
    </row>
    <row r="830" spans="12:12" s="239" customFormat="1">
      <c r="L830" s="320"/>
    </row>
    <row r="831" spans="12:12" s="239" customFormat="1">
      <c r="L831" s="320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6" type="noConversion"/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Q1" sqref="Q1:W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85546875" style="248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4" width="14.42578125" style="310" customWidth="1"/>
    <col min="15" max="15" width="12.7109375" style="310" customWidth="1"/>
    <col min="16" max="16" width="14.42578125" style="239" customWidth="1"/>
    <col min="17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597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35.25" customHeight="1">
      <c r="A7" s="254" t="s">
        <v>490</v>
      </c>
      <c r="H7" s="369" t="s">
        <v>745</v>
      </c>
      <c r="I7" s="369"/>
      <c r="J7" s="369"/>
      <c r="K7" s="369"/>
      <c r="L7" s="369"/>
      <c r="M7" s="369"/>
      <c r="N7" s="369"/>
      <c r="O7" s="369"/>
      <c r="P7" s="369"/>
    </row>
    <row r="8" spans="1:19">
      <c r="H8" s="240"/>
      <c r="I8" s="240"/>
      <c r="J8" s="240"/>
      <c r="K8" s="240"/>
      <c r="L8" s="240"/>
      <c r="M8" s="240"/>
      <c r="N8" s="240"/>
      <c r="O8" s="240"/>
      <c r="P8" s="240"/>
    </row>
    <row r="9" spans="1:19">
      <c r="A9" s="241"/>
      <c r="I9" s="249"/>
      <c r="J9" s="250"/>
      <c r="K9" s="250"/>
      <c r="L9" s="251"/>
      <c r="M9" s="252"/>
      <c r="N9" s="253"/>
      <c r="O9" s="383" t="s">
        <v>97</v>
      </c>
      <c r="P9" s="383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17772.300000000003</v>
      </c>
      <c r="O13" s="262">
        <f>+O14+O116+O148+O332+O420+O490+O503+O586+O684+O774</f>
        <v>10118.700000000001</v>
      </c>
      <c r="P13" s="262">
        <f>+P14+P116+P148+P332+P420+P490+P503+P586+P684+P774</f>
        <v>7653.6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7907.1</v>
      </c>
      <c r="O14" s="262">
        <f>+O16+O67+O85+O91+O106</f>
        <v>867.1</v>
      </c>
      <c r="P14" s="262">
        <f>+P16+P67+P85+P91+P106</f>
        <v>7040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867.1</v>
      </c>
      <c r="O16" s="269">
        <f>+O18+O61</f>
        <v>867.1</v>
      </c>
      <c r="P16" s="269">
        <f>+P18+P61</f>
        <v>0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867.1</v>
      </c>
      <c r="O18" s="235">
        <f>+O20+O56</f>
        <v>867.1</v>
      </c>
      <c r="P18" s="235">
        <f>+P20+P56</f>
        <v>0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867.1</v>
      </c>
      <c r="O20" s="274">
        <f>SUM(O21:O55)</f>
        <v>867.1</v>
      </c>
      <c r="P20" s="274">
        <f>SUM(P21:P55)</f>
        <v>0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 ht="20.25" customHeigh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651</v>
      </c>
      <c r="O25" s="223">
        <v>651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216.1</v>
      </c>
      <c r="O40" s="223">
        <v>216.1</v>
      </c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 ht="20.25" hidden="1" customHeight="1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0</v>
      </c>
      <c r="O52" s="223"/>
      <c r="P52" s="223"/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hidden="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0</v>
      </c>
      <c r="O56" s="274">
        <f>SUM(O57:O60)</f>
        <v>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32.25" hidden="1" customHeight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/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/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7040</v>
      </c>
      <c r="O91" s="269">
        <f>+O93</f>
        <v>0</v>
      </c>
      <c r="P91" s="269">
        <f>+P93</f>
        <v>7040</v>
      </c>
      <c r="Q91" s="237"/>
      <c r="R91" s="237"/>
      <c r="S91" s="238"/>
      <c r="T91" s="237"/>
      <c r="U91" s="237"/>
      <c r="V91" s="237"/>
    </row>
    <row r="92" spans="1:22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7040</v>
      </c>
      <c r="O93" s="235">
        <f t="shared" ref="O93:P93" si="8">+O95+O98+O100+O102+O104</f>
        <v>0</v>
      </c>
      <c r="P93" s="235">
        <f t="shared" si="8"/>
        <v>7040</v>
      </c>
      <c r="Q93" s="237"/>
      <c r="R93" s="237"/>
      <c r="S93" s="238"/>
      <c r="T93" s="237"/>
      <c r="U93" s="237"/>
      <c r="V93" s="237"/>
    </row>
    <row r="94" spans="1:22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 ht="19.5" customHeight="1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7040</v>
      </c>
      <c r="O95" s="274">
        <f>SUM(O96:O97)</f>
        <v>0</v>
      </c>
      <c r="P95" s="274">
        <f>SUM(P97)</f>
        <v>7040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 ht="19.5" customHeight="1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7040</v>
      </c>
      <c r="O97" s="223">
        <v>0</v>
      </c>
      <c r="P97" s="223">
        <v>7040</v>
      </c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hidden="1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0</v>
      </c>
      <c r="O148" s="262">
        <f>+O150+O173+O184+O273+O285</f>
        <v>0</v>
      </c>
      <c r="P148" s="262">
        <f>+P150+P173+P184+P273+P285</f>
        <v>0</v>
      </c>
      <c r="Q148" s="237"/>
      <c r="R148" s="237"/>
      <c r="S148" s="238"/>
      <c r="T148" s="237"/>
      <c r="U148" s="237"/>
      <c r="V148" s="237"/>
    </row>
    <row r="149" spans="1:22" hidden="1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 hidden="1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0</v>
      </c>
      <c r="O184" s="269">
        <f>+O186+O259</f>
        <v>0</v>
      </c>
      <c r="P184" s="269">
        <f>+P186+P259</f>
        <v>0</v>
      </c>
      <c r="Q184" s="237"/>
      <c r="R184" s="237"/>
      <c r="S184" s="238"/>
      <c r="T184" s="237"/>
      <c r="U184" s="237"/>
      <c r="V184" s="237"/>
    </row>
    <row r="185" spans="1:22" hidden="1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 hidden="1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0</v>
      </c>
      <c r="O186" s="235">
        <f>+O188+O191+O193+O197+O201+O212+O217+O219+O225+O232+O236+O239+O243+O250+O253+O255+O206+O257</f>
        <v>0</v>
      </c>
      <c r="P186" s="235">
        <f>+P188+P191+P193+P197+P201+P212+P217+P219+P225+P232+P236+P239+P243+P250+P253+P255+P206+P257</f>
        <v>0</v>
      </c>
      <c r="Q186" s="237"/>
      <c r="R186" s="237"/>
      <c r="S186" s="238"/>
      <c r="T186" s="237"/>
      <c r="U186" s="237"/>
      <c r="V186" s="237"/>
    </row>
    <row r="187" spans="1:22" hidden="1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hidden="1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0</v>
      </c>
      <c r="O188" s="274">
        <f>SUM(O189:O190)</f>
        <v>0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hidden="1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0</v>
      </c>
      <c r="O189" s="222"/>
      <c r="P189" s="222"/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 hidden="1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0</v>
      </c>
      <c r="O193" s="274">
        <f>SUM(O194:O196)</f>
        <v>0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8.5" hidden="1" customHeight="1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0</v>
      </c>
      <c r="O194" s="223"/>
      <c r="P194" s="223">
        <v>0</v>
      </c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 hidden="1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0</v>
      </c>
      <c r="O197" s="274">
        <f>SUM(O198:O200)</f>
        <v>0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5.5" hidden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0</v>
      </c>
      <c r="O198" s="223"/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idden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>
        <v>0</v>
      </c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 hidden="1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0</v>
      </c>
      <c r="O219" s="274">
        <f>SUM(O220:O224)</f>
        <v>0</v>
      </c>
      <c r="P219" s="274">
        <f>SUM(P220:P224)</f>
        <v>0</v>
      </c>
      <c r="Q219" s="237"/>
      <c r="R219" s="237"/>
      <c r="S219" s="238"/>
      <c r="T219" s="237"/>
      <c r="U219" s="237"/>
      <c r="V219" s="237"/>
    </row>
    <row r="220" spans="1:22" ht="27" hidden="1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0</v>
      </c>
      <c r="O220" s="222"/>
      <c r="P220" s="222">
        <v>0</v>
      </c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 hidden="1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0</v>
      </c>
      <c r="O222" s="223"/>
      <c r="P222" s="223"/>
      <c r="Q222" s="237"/>
      <c r="R222" s="237"/>
      <c r="S222" s="238"/>
      <c r="T222" s="237"/>
      <c r="U222" s="237"/>
      <c r="V222" s="237"/>
    </row>
    <row r="223" spans="1:22" hidden="1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0</v>
      </c>
      <c r="O223" s="223"/>
      <c r="P223" s="223"/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hidden="1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/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7.25" hidden="1" customHeight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>
        <v>0</v>
      </c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 hidden="1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0</v>
      </c>
      <c r="O285" s="269">
        <f>+O287</f>
        <v>0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 hidden="1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 hidden="1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0</v>
      </c>
      <c r="O287" s="235">
        <f t="shared" ref="O287:P287" si="44">+O289+O292+O296+O298+O304+O308+O313+O316+O320+O324+O327+O330</f>
        <v>0</v>
      </c>
      <c r="P287" s="235">
        <f t="shared" si="44"/>
        <v>0</v>
      </c>
      <c r="Q287" s="237"/>
      <c r="R287" s="237"/>
      <c r="S287" s="238"/>
      <c r="T287" s="237"/>
      <c r="U287" s="237"/>
      <c r="V287" s="237"/>
    </row>
    <row r="288" spans="1:22" hidden="1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>
        <v>0</v>
      </c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2">P313+Q313</f>
        <v>0</v>
      </c>
      <c r="P313" s="274">
        <f t="shared" si="52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hidden="1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0</v>
      </c>
      <c r="O320" s="274">
        <f>SUM(O321:O323)</f>
        <v>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 hidden="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0</v>
      </c>
      <c r="O323" s="223"/>
      <c r="P323" s="223"/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3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4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5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6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6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7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 hidden="1">
      <c r="A332" s="254" t="str">
        <f t="shared" ref="A332:A374" si="58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0</v>
      </c>
      <c r="O332" s="262">
        <f>+O334+O375+O384+O391</f>
        <v>0</v>
      </c>
      <c r="P332" s="262">
        <f>+P334+P375+P384+P391</f>
        <v>0</v>
      </c>
      <c r="Q332" s="237"/>
      <c r="R332" s="237"/>
      <c r="S332" s="238"/>
      <c r="T332" s="237"/>
      <c r="U332" s="237"/>
      <c r="V332" s="237"/>
    </row>
    <row r="333" spans="1:231" hidden="1">
      <c r="A333" s="254" t="str">
        <f t="shared" si="58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8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8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8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9">+O338+O348+O350+O373</f>
        <v>0</v>
      </c>
      <c r="P336" s="235">
        <f t="shared" si="59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8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8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8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0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8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0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8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0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8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0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8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0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0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8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0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8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0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8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0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8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8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0"/>
        <v>0</v>
      </c>
      <c r="O349" s="222"/>
      <c r="P349" s="222">
        <v>0</v>
      </c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8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8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1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8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1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8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1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8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1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8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1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8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1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8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1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8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1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8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1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8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1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8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1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8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1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8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1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8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1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8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1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1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8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1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8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1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8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1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8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1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8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1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8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1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8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8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2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 hidden="1">
      <c r="A375" s="254" t="str">
        <f t="shared" ref="A375:A438" si="63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0</v>
      </c>
      <c r="O375" s="269">
        <f>+O377</f>
        <v>0</v>
      </c>
      <c r="P375" s="269">
        <f>+P377</f>
        <v>0</v>
      </c>
      <c r="Q375" s="237"/>
      <c r="R375" s="237"/>
      <c r="S375" s="238"/>
      <c r="T375" s="237"/>
      <c r="U375" s="237"/>
      <c r="V375" s="237"/>
    </row>
    <row r="376" spans="1:22" hidden="1">
      <c r="A376" s="254" t="str">
        <f t="shared" si="63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idden="1">
      <c r="A377" s="254" t="str">
        <f t="shared" si="63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0</v>
      </c>
      <c r="O377" s="235">
        <f>+O379</f>
        <v>0</v>
      </c>
      <c r="P377" s="235">
        <f>+P379</f>
        <v>0</v>
      </c>
      <c r="Q377" s="237"/>
      <c r="R377" s="237"/>
      <c r="S377" s="238"/>
      <c r="T377" s="237"/>
      <c r="U377" s="237"/>
      <c r="V377" s="237"/>
    </row>
    <row r="378" spans="1:22" hidden="1">
      <c r="A378" s="254" t="str">
        <f t="shared" si="63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idden="1">
      <c r="A379" s="254" t="str">
        <f t="shared" si="63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0</v>
      </c>
      <c r="O379" s="274">
        <f>SUM(O380:O383)</f>
        <v>0</v>
      </c>
      <c r="P379" s="274">
        <f>SUM(P380:P383)</f>
        <v>0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4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4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4"/>
        <v>0</v>
      </c>
      <c r="O382" s="222">
        <v>0</v>
      </c>
      <c r="P382" s="222"/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3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4"/>
        <v>0</v>
      </c>
      <c r="O383" s="223"/>
      <c r="P383" s="223">
        <v>0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3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3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3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5">+O388</f>
        <v>0</v>
      </c>
      <c r="P386" s="235">
        <f t="shared" si="65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3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6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7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6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7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3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3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3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8">+O395+O403+O405+O410+O407+O412+O416+O418</f>
        <v>0</v>
      </c>
      <c r="P393" s="235">
        <f t="shared" si="68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3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3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3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9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3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9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3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9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3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9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3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9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3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9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3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9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3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3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9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3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3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9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3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3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9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70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1">O409+P409</f>
        <v>0</v>
      </c>
      <c r="O409" s="222">
        <v>0</v>
      </c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3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3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2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3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9"/>
        <v>0</v>
      </c>
      <c r="O414" s="222">
        <v>0</v>
      </c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3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9"/>
        <v>0</v>
      </c>
      <c r="O415" s="222">
        <v>0</v>
      </c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3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4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5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6">O419+P419</f>
        <v>0</v>
      </c>
      <c r="O419" s="222">
        <v>0</v>
      </c>
      <c r="P419" s="222"/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2236.9</v>
      </c>
      <c r="O420" s="262">
        <f>+O422+O432+O438+O455</f>
        <v>1791.6</v>
      </c>
      <c r="P420" s="262">
        <f>+P422+P432+P438+P455</f>
        <v>445.3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63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3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3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3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3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3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3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7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8">O431</f>
        <v>0</v>
      </c>
      <c r="P430" s="274">
        <f t="shared" si="78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9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0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0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0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0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3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1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1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2">+O442+O445+O449+O451+O453</f>
        <v>0</v>
      </c>
      <c r="P440" s="235">
        <f t="shared" si="82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1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1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1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3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1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3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1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1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3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1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3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1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3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1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3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1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1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3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1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2236.9</v>
      </c>
      <c r="O455" s="269">
        <f>+O457</f>
        <v>1791.6</v>
      </c>
      <c r="P455" s="269">
        <f>+P457</f>
        <v>445.3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1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1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2236.9</v>
      </c>
      <c r="O457" s="235">
        <f t="shared" ref="O457:P457" si="84">+O459+O463+O469+O478+O487</f>
        <v>1791.6</v>
      </c>
      <c r="P457" s="235">
        <f t="shared" si="84"/>
        <v>445.3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1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1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5.5" hidden="1">
      <c r="A460" s="254" t="str">
        <f t="shared" si="81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5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1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5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1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5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1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25.5" hidden="1">
      <c r="A464" s="254" t="str">
        <f t="shared" si="81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5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1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5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1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5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1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5"/>
        <v>0</v>
      </c>
      <c r="O467" s="223">
        <v>0</v>
      </c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1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5"/>
        <v>0</v>
      </c>
      <c r="O468" s="223">
        <v>0</v>
      </c>
      <c r="P468" s="223"/>
      <c r="Q468" s="237"/>
      <c r="R468" s="237"/>
      <c r="S468" s="238"/>
      <c r="T468" s="237"/>
      <c r="U468" s="237"/>
      <c r="V468" s="237"/>
    </row>
    <row r="469" spans="1:22" ht="33" customHeight="1">
      <c r="A469" s="254" t="str">
        <f t="shared" si="81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1218.3</v>
      </c>
      <c r="O469" s="274">
        <f>SUM(O470:O477)</f>
        <v>773</v>
      </c>
      <c r="P469" s="274">
        <f>SUM(P470:P477)</f>
        <v>445.3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1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5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25.5">
      <c r="A471" s="254" t="str">
        <f t="shared" si="81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5"/>
        <v>773</v>
      </c>
      <c r="O471" s="223">
        <v>773</v>
      </c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1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5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1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5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1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5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 hidden="1">
      <c r="A475" s="254" t="str">
        <f t="shared" si="81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5"/>
        <v>0</v>
      </c>
      <c r="O475" s="223"/>
      <c r="P475" s="223"/>
      <c r="Q475" s="237"/>
      <c r="R475" s="237"/>
      <c r="S475" s="238"/>
      <c r="T475" s="237"/>
      <c r="U475" s="237"/>
      <c r="V475" s="237"/>
    </row>
    <row r="476" spans="1:22" ht="20.25" customHeight="1">
      <c r="A476" s="254" t="str">
        <f t="shared" si="81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5"/>
        <v>445.3</v>
      </c>
      <c r="O476" s="236"/>
      <c r="P476" s="222">
        <v>445.3</v>
      </c>
      <c r="Q476" s="237"/>
      <c r="R476" s="237"/>
      <c r="S476" s="238"/>
      <c r="T476" s="237"/>
      <c r="U476" s="237"/>
      <c r="V476" s="237"/>
    </row>
    <row r="477" spans="1:22" ht="19.5" hidden="1" customHeight="1">
      <c r="A477" s="254" t="str">
        <f t="shared" si="81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>
        <v>0</v>
      </c>
      <c r="P477" s="223"/>
      <c r="Q477" s="237"/>
      <c r="R477" s="237"/>
      <c r="S477" s="238"/>
      <c r="T477" s="237"/>
      <c r="U477" s="237"/>
      <c r="V477" s="237"/>
    </row>
    <row r="478" spans="1:22" ht="27">
      <c r="A478" s="254" t="str">
        <f t="shared" si="81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1018.6</v>
      </c>
      <c r="O478" s="274">
        <f>SUM(O479:O486)</f>
        <v>1018.6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1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5.5" hidden="1">
      <c r="A480" s="254" t="str">
        <f t="shared" si="81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6">O480+P480</f>
        <v>0</v>
      </c>
      <c r="O480" s="223"/>
      <c r="P480" s="223"/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1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6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>
      <c r="A482" s="254" t="str">
        <f t="shared" si="81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6"/>
        <v>1018.6</v>
      </c>
      <c r="O482" s="223">
        <v>1018.6</v>
      </c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1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6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1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6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6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6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1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1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6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 hidden="1">
      <c r="A489" s="254" t="str">
        <f t="shared" si="81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6"/>
        <v>0</v>
      </c>
      <c r="O489" s="222"/>
      <c r="P489" s="222"/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7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8">+O492</f>
        <v>0</v>
      </c>
      <c r="P490" s="262">
        <f t="shared" si="88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7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7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9">+O494</f>
        <v>0</v>
      </c>
      <c r="P492" s="269">
        <f t="shared" si="89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7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7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7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7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7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90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7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90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7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9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7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0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2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>
      <c r="A503" s="254" t="str">
        <f t="shared" si="87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168.3</v>
      </c>
      <c r="O503" s="262">
        <f>+O505+O530+O579</f>
        <v>0</v>
      </c>
      <c r="P503" s="262">
        <f>+P505+P530+P579</f>
        <v>168.3</v>
      </c>
      <c r="Q503" s="237"/>
      <c r="R503" s="237"/>
      <c r="S503" s="238"/>
      <c r="T503" s="237"/>
      <c r="U503" s="237"/>
      <c r="V503" s="237"/>
    </row>
    <row r="504" spans="1:235">
      <c r="A504" s="254" t="str">
        <f t="shared" si="87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>
      <c r="A505" s="254" t="str">
        <f t="shared" si="87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168.3</v>
      </c>
      <c r="O505" s="269">
        <f>+O507</f>
        <v>0</v>
      </c>
      <c r="P505" s="269">
        <f>+P507</f>
        <v>168.3</v>
      </c>
      <c r="Q505" s="237"/>
      <c r="R505" s="237"/>
      <c r="S505" s="238"/>
      <c r="T505" s="237"/>
      <c r="U505" s="237"/>
      <c r="V505" s="237"/>
    </row>
    <row r="506" spans="1:235">
      <c r="A506" s="254" t="str">
        <f t="shared" si="87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>
      <c r="A507" s="254" t="str">
        <f t="shared" si="87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168.3</v>
      </c>
      <c r="O507" s="235">
        <f t="shared" ref="O507:P507" si="93">+O509+O514+O524+O528</f>
        <v>0</v>
      </c>
      <c r="P507" s="235">
        <f t="shared" si="93"/>
        <v>168.3</v>
      </c>
      <c r="Q507" s="237"/>
      <c r="R507" s="237"/>
      <c r="S507" s="238"/>
      <c r="T507" s="237"/>
      <c r="U507" s="237"/>
      <c r="V507" s="237"/>
    </row>
    <row r="508" spans="1:235">
      <c r="A508" s="254" t="str">
        <f t="shared" si="87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7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4">SUM(O510:O513)</f>
        <v>0</v>
      </c>
      <c r="P509" s="274">
        <f t="shared" si="94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7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7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30.75" customHeight="1">
      <c r="A514" s="254" t="str">
        <f t="shared" si="87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168.3</v>
      </c>
      <c r="O514" s="274">
        <f>SUM(O515:O523)</f>
        <v>0</v>
      </c>
      <c r="P514" s="274">
        <f>SUM(P515:P523)</f>
        <v>168.3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7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7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87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5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7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5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7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87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5"/>
        <v>0</v>
      </c>
      <c r="O520" s="223">
        <v>0</v>
      </c>
      <c r="P520" s="223"/>
      <c r="Q520" s="237"/>
      <c r="R520" s="237"/>
      <c r="S520" s="238"/>
      <c r="T520" s="237"/>
      <c r="U520" s="237"/>
      <c r="V520" s="237"/>
    </row>
    <row r="521" spans="1:22" ht="21.75" customHeight="1">
      <c r="A521" s="254" t="str">
        <f t="shared" si="87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5"/>
        <v>168.3</v>
      </c>
      <c r="O521" s="223">
        <v>0</v>
      </c>
      <c r="P521" s="223">
        <v>168.3</v>
      </c>
      <c r="Q521" s="237"/>
      <c r="R521" s="237"/>
      <c r="S521" s="238"/>
      <c r="T521" s="237"/>
      <c r="U521" s="237"/>
      <c r="V521" s="237"/>
    </row>
    <row r="522" spans="1:22" ht="15" hidden="1" customHeight="1">
      <c r="A522" s="254" t="str">
        <f t="shared" si="87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5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7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7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7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5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7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5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7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5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7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8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9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87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87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7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0">+O534+O536</f>
        <v>0</v>
      </c>
      <c r="P532" s="235">
        <f t="shared" si="100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7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7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7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1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7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7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1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7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2">+O540</f>
        <v>0</v>
      </c>
      <c r="P538" s="235">
        <f t="shared" si="102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7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3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3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3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3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103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06">+O549+O558+O560</f>
        <v>0</v>
      </c>
      <c r="P547" s="235">
        <f t="shared" si="106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103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103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07">SUM(O550:O557)</f>
        <v>0</v>
      </c>
      <c r="P549" s="274">
        <f t="shared" si="10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3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si="103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8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3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3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9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3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9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0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9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3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9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3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3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9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3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3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1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3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3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3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3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3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3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3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3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3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3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4">+O574</f>
        <v>0</v>
      </c>
      <c r="P572" s="235">
        <f t="shared" si="11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3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3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3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3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3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3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3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3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3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3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3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7">SUM(O584:O585)</f>
        <v>0</v>
      </c>
      <c r="P583" s="274">
        <f t="shared" si="11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3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3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3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7006</v>
      </c>
      <c r="O586" s="262">
        <f>+O588+O618+O635+O660</f>
        <v>7006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3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3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7006</v>
      </c>
      <c r="O588" s="269">
        <f>+O590+O613</f>
        <v>7006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7006</v>
      </c>
      <c r="O590" s="235">
        <f t="shared" ref="O590:P590" si="119">+O592+O597+O601+O605+O607+O609+O611</f>
        <v>7006</v>
      </c>
      <c r="P590" s="235">
        <f t="shared" si="119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7006</v>
      </c>
      <c r="O592" s="274">
        <f>SUM(O593:O596)</f>
        <v>7006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20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0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1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32.25" customHeight="1">
      <c r="A595" s="254" t="str">
        <f t="shared" si="120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1"/>
        <v>7006</v>
      </c>
      <c r="O595" s="223">
        <v>7006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0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0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0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0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0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0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0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5">O612</f>
        <v>0</v>
      </c>
      <c r="P611" s="274">
        <f t="shared" si="12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0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0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0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0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7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0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7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20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20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20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20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20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8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9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9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0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1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2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3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4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4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5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5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5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5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5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5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5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5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5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5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5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5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5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5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6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7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7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7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7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7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7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7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7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7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8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9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0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454</v>
      </c>
      <c r="O684" s="262">
        <f>+O686+O692+O713+O766</f>
        <v>454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1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2">+O696+O704+O707+O710</f>
        <v>0</v>
      </c>
      <c r="P694" s="235">
        <f t="shared" si="142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3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3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3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3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3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4">SUM(O708:O709)</f>
        <v>0</v>
      </c>
      <c r="P707" s="274">
        <f t="shared" si="144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5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5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6">SUM(O711:O712)</f>
        <v>0</v>
      </c>
      <c r="P710" s="274">
        <f t="shared" si="146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7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7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454</v>
      </c>
      <c r="O713" s="269">
        <f>+O715</f>
        <v>454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454</v>
      </c>
      <c r="O715" s="235">
        <f t="shared" ref="O715:P715" si="148">+O717+O725+O731+O733+O739+O746+O750+O758+O764</f>
        <v>454</v>
      </c>
      <c r="P715" s="235">
        <f t="shared" si="148"/>
        <v>0</v>
      </c>
      <c r="Q715" s="237"/>
      <c r="R715" s="237"/>
      <c r="S715" s="238"/>
      <c r="T715" s="237"/>
      <c r="U715" s="237"/>
      <c r="V715" s="237"/>
    </row>
    <row r="716" spans="1:22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9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9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9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9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9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9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9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54" hidden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637</v>
      </c>
      <c r="M725" s="268"/>
      <c r="N725" s="274">
        <f>O725+P725</f>
        <v>0</v>
      </c>
      <c r="O725" s="274">
        <f>SUM(O726:O730)</f>
        <v>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9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5.5" hidden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9"/>
        <v>0</v>
      </c>
      <c r="O727" s="223"/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9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0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9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9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9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9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9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1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9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9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9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9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2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9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3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9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9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9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9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9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5.5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9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4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9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9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9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9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5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6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6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6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454</v>
      </c>
      <c r="O764" s="274">
        <f t="shared" ref="O764:P764" si="157">SUM(O765)</f>
        <v>454</v>
      </c>
      <c r="P764" s="274">
        <f t="shared" si="157"/>
        <v>0</v>
      </c>
      <c r="Q764" s="237"/>
      <c r="R764" s="237"/>
      <c r="S764" s="238"/>
      <c r="T764" s="237"/>
      <c r="U764" s="237"/>
      <c r="V764" s="237"/>
    </row>
    <row r="765" spans="1:22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8">O765+P765</f>
        <v>454</v>
      </c>
      <c r="O765" s="223">
        <v>454</v>
      </c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9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9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60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0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0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60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 hidden="1"/>
    <row r="786" spans="1:15" hidden="1">
      <c r="A786" s="239"/>
      <c r="B786" s="239"/>
      <c r="C786" s="239"/>
      <c r="D786" s="239"/>
      <c r="E786" s="239"/>
      <c r="F786" s="239"/>
      <c r="G786" s="239"/>
      <c r="H786" s="239"/>
      <c r="I786" s="239"/>
      <c r="J786" s="239"/>
      <c r="K786" s="239"/>
      <c r="M786" s="239"/>
      <c r="N786" s="239"/>
      <c r="O786" s="239"/>
    </row>
    <row r="787" spans="1:15" hidden="1"/>
    <row r="788" spans="1:15" hidden="1">
      <c r="A788" s="239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M788" s="239"/>
      <c r="N788" s="239"/>
      <c r="O788" s="239"/>
    </row>
    <row r="789" spans="1:15" hidden="1"/>
    <row r="790" spans="1:15" hidden="1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 hidden="1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 hidden="1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 hidden="1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 hidden="1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 hidden="1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M795" s="239"/>
      <c r="N795" s="239"/>
      <c r="O795" s="239"/>
    </row>
    <row r="796" spans="1:15" hidden="1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7" spans="1:15" hidden="1"/>
    <row r="798" spans="1:15" hidden="1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799" spans="1:15" hidden="1"/>
    <row r="800" spans="1:15" hidden="1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1" spans="1:15" hidden="1"/>
    <row r="802" spans="1:15" hidden="1">
      <c r="A802" s="239"/>
      <c r="B802" s="239"/>
      <c r="C802" s="239"/>
      <c r="D802" s="239"/>
      <c r="E802" s="239"/>
      <c r="F802" s="239"/>
      <c r="G802" s="239"/>
      <c r="H802" s="239"/>
      <c r="I802" s="239"/>
      <c r="J802" s="239"/>
      <c r="K802" s="239"/>
      <c r="M802" s="239"/>
      <c r="N802" s="239"/>
      <c r="O802" s="239"/>
    </row>
    <row r="803" spans="1:15" hidden="1"/>
    <row r="804" spans="1:15" hidden="1">
      <c r="A804" s="239"/>
      <c r="B804" s="239"/>
      <c r="C804" s="239"/>
      <c r="D804" s="239"/>
      <c r="E804" s="239"/>
      <c r="F804" s="239"/>
      <c r="G804" s="239"/>
      <c r="H804" s="239"/>
      <c r="I804" s="239"/>
      <c r="J804" s="239"/>
      <c r="K804" s="239"/>
      <c r="M804" s="239"/>
      <c r="N804" s="239"/>
      <c r="O804" s="239"/>
    </row>
    <row r="805" spans="1:15" hidden="1">
      <c r="A805" s="239"/>
      <c r="B805" s="239"/>
      <c r="C805" s="239"/>
      <c r="D805" s="239"/>
      <c r="E805" s="239"/>
      <c r="F805" s="239"/>
      <c r="G805" s="239"/>
      <c r="H805" s="239"/>
      <c r="I805" s="239"/>
      <c r="J805" s="239"/>
      <c r="K805" s="239"/>
      <c r="M805" s="239"/>
      <c r="N805" s="239"/>
      <c r="O805" s="239"/>
    </row>
    <row r="806" spans="1:15" hidden="1"/>
    <row r="807" spans="1:15" hidden="1">
      <c r="A807" s="239"/>
      <c r="B807" s="239"/>
      <c r="C807" s="239"/>
      <c r="D807" s="239"/>
      <c r="E807" s="239"/>
      <c r="F807" s="239"/>
      <c r="G807" s="239"/>
      <c r="H807" s="239"/>
      <c r="I807" s="239"/>
      <c r="J807" s="239"/>
      <c r="K807" s="239"/>
      <c r="M807" s="239"/>
      <c r="N807" s="239"/>
      <c r="O807" s="239"/>
    </row>
    <row r="808" spans="1:15" hidden="1"/>
    <row r="809" spans="1:15" hidden="1">
      <c r="A809" s="239"/>
      <c r="B809" s="239"/>
      <c r="C809" s="239"/>
      <c r="D809" s="239"/>
      <c r="E809" s="239"/>
      <c r="F809" s="239"/>
      <c r="G809" s="239"/>
      <c r="H809" s="239"/>
      <c r="I809" s="239"/>
      <c r="J809" s="239"/>
      <c r="K809" s="239"/>
      <c r="M809" s="239"/>
      <c r="N809" s="239"/>
      <c r="O809" s="239"/>
    </row>
    <row r="810" spans="1:15" hidden="1"/>
    <row r="811" spans="1:15" hidden="1">
      <c r="A811" s="239"/>
      <c r="B811" s="239"/>
      <c r="C811" s="239"/>
      <c r="D811" s="239"/>
      <c r="E811" s="239"/>
      <c r="F811" s="239"/>
      <c r="G811" s="239"/>
      <c r="H811" s="239"/>
      <c r="I811" s="239"/>
      <c r="J811" s="239"/>
      <c r="K811" s="239"/>
      <c r="M811" s="239"/>
      <c r="N811" s="239"/>
      <c r="O811" s="239"/>
    </row>
    <row r="812" spans="1:15" hidden="1"/>
    <row r="813" spans="1:15" hidden="1">
      <c r="A813" s="239"/>
      <c r="B813" s="239"/>
      <c r="C813" s="239"/>
      <c r="D813" s="239"/>
      <c r="E813" s="239"/>
      <c r="F813" s="239"/>
      <c r="G813" s="239"/>
      <c r="H813" s="239"/>
      <c r="I813" s="239"/>
      <c r="J813" s="239"/>
      <c r="K813" s="239"/>
      <c r="M813" s="239"/>
      <c r="N813" s="239"/>
      <c r="O813" s="239"/>
    </row>
    <row r="814" spans="1:15" hidden="1"/>
    <row r="815" spans="1:15" hidden="1">
      <c r="A815" s="239"/>
      <c r="B815" s="239"/>
      <c r="C815" s="239"/>
      <c r="D815" s="239"/>
      <c r="E815" s="239"/>
      <c r="F815" s="239"/>
      <c r="G815" s="239"/>
      <c r="H815" s="239"/>
      <c r="I815" s="239"/>
      <c r="J815" s="239"/>
      <c r="K815" s="239"/>
      <c r="M815" s="239"/>
      <c r="N815" s="239"/>
      <c r="O815" s="239"/>
    </row>
    <row r="816" spans="1:15" hidden="1"/>
    <row r="817" spans="1:15" hidden="1">
      <c r="A817" s="239"/>
      <c r="B817" s="239"/>
      <c r="C817" s="239"/>
      <c r="D817" s="239"/>
      <c r="E817" s="239"/>
      <c r="F817" s="239"/>
      <c r="G817" s="239"/>
      <c r="H817" s="239"/>
      <c r="I817" s="239"/>
      <c r="J817" s="239"/>
      <c r="K817" s="239"/>
      <c r="M817" s="239"/>
      <c r="N817" s="239"/>
      <c r="O817" s="239"/>
    </row>
    <row r="818" spans="1:15" hidden="1"/>
    <row r="819" spans="1:15" hidden="1">
      <c r="A819" s="239"/>
      <c r="B819" s="239"/>
      <c r="C819" s="239"/>
      <c r="D819" s="239"/>
      <c r="E819" s="239"/>
      <c r="F819" s="239"/>
      <c r="G819" s="239"/>
      <c r="H819" s="239"/>
      <c r="I819" s="239"/>
      <c r="J819" s="239"/>
      <c r="K819" s="239"/>
      <c r="M819" s="239"/>
      <c r="N819" s="239"/>
      <c r="O819" s="239"/>
    </row>
    <row r="820" spans="1:15" hidden="1">
      <c r="A820" s="239"/>
      <c r="B820" s="239"/>
      <c r="C820" s="239"/>
      <c r="D820" s="239"/>
      <c r="E820" s="239"/>
      <c r="F820" s="239"/>
      <c r="G820" s="239"/>
      <c r="H820" s="239"/>
      <c r="I820" s="239"/>
      <c r="J820" s="239"/>
      <c r="K820" s="239"/>
      <c r="M820" s="239"/>
      <c r="N820" s="239"/>
      <c r="O820" s="239"/>
    </row>
    <row r="821" spans="1:15" hidden="1"/>
    <row r="822" spans="1:15" hidden="1">
      <c r="A822" s="239"/>
      <c r="B822" s="239"/>
      <c r="C822" s="239"/>
      <c r="D822" s="239"/>
      <c r="E822" s="239"/>
      <c r="F822" s="239"/>
      <c r="G822" s="239"/>
      <c r="H822" s="239"/>
      <c r="I822" s="239"/>
      <c r="J822" s="239"/>
      <c r="K822" s="239"/>
      <c r="M822" s="239"/>
      <c r="N822" s="239"/>
      <c r="O822" s="239"/>
    </row>
    <row r="823" spans="1:15" hidden="1"/>
    <row r="824" spans="1:15" hidden="1">
      <c r="A824" s="239"/>
      <c r="B824" s="239"/>
      <c r="C824" s="239"/>
      <c r="D824" s="239"/>
      <c r="E824" s="239"/>
      <c r="F824" s="239"/>
      <c r="G824" s="239"/>
      <c r="H824" s="239"/>
      <c r="I824" s="239"/>
      <c r="J824" s="239"/>
      <c r="K824" s="239"/>
      <c r="M824" s="239"/>
      <c r="N824" s="239"/>
      <c r="O824" s="239"/>
    </row>
    <row r="825" spans="1:15" hidden="1">
      <c r="A825" s="239"/>
      <c r="B825" s="239"/>
      <c r="C825" s="239"/>
      <c r="D825" s="239"/>
      <c r="E825" s="239"/>
      <c r="F825" s="239"/>
      <c r="G825" s="239"/>
      <c r="H825" s="239"/>
      <c r="I825" s="239"/>
      <c r="J825" s="239"/>
      <c r="K825" s="239"/>
      <c r="M825" s="239"/>
      <c r="N825" s="239"/>
      <c r="O825" s="239"/>
    </row>
    <row r="826" spans="1:15" hidden="1"/>
    <row r="827" spans="1:15" hidden="1">
      <c r="A827" s="239"/>
      <c r="B827" s="239"/>
      <c r="C827" s="239"/>
      <c r="D827" s="239"/>
      <c r="E827" s="239"/>
      <c r="F827" s="239"/>
      <c r="G827" s="239"/>
      <c r="H827" s="239"/>
      <c r="I827" s="239"/>
      <c r="J827" s="239"/>
      <c r="K827" s="239"/>
      <c r="M827" s="239"/>
      <c r="N827" s="239"/>
      <c r="O827" s="239"/>
    </row>
    <row r="828" spans="1:15" hidden="1">
      <c r="A828" s="239"/>
      <c r="B828" s="239"/>
      <c r="C828" s="239"/>
      <c r="D828" s="239"/>
      <c r="E828" s="239"/>
      <c r="F828" s="239"/>
      <c r="G828" s="239"/>
      <c r="H828" s="239"/>
      <c r="I828" s="239"/>
      <c r="J828" s="239"/>
      <c r="K828" s="239"/>
      <c r="M828" s="239"/>
      <c r="N828" s="239"/>
      <c r="O828" s="239"/>
    </row>
    <row r="829" spans="1:15">
      <c r="A829" s="239"/>
      <c r="B829" s="239"/>
      <c r="C829" s="239"/>
      <c r="D829" s="239"/>
      <c r="E829" s="239"/>
      <c r="F829" s="239"/>
      <c r="G829" s="239"/>
      <c r="H829" s="239"/>
      <c r="I829" s="239"/>
      <c r="J829" s="239"/>
      <c r="K829" s="239"/>
      <c r="M829" s="239"/>
      <c r="N829" s="239"/>
      <c r="O829" s="239"/>
    </row>
    <row r="830" spans="1:15">
      <c r="A830" s="239"/>
      <c r="B830" s="239"/>
      <c r="C830" s="239"/>
      <c r="D830" s="239"/>
      <c r="E830" s="239"/>
      <c r="F830" s="239"/>
      <c r="G830" s="239"/>
      <c r="H830" s="239"/>
      <c r="I830" s="239"/>
      <c r="J830" s="239"/>
      <c r="K830" s="239"/>
      <c r="M830" s="239"/>
      <c r="N830" s="239"/>
      <c r="O830" s="239"/>
    </row>
    <row r="831" spans="1:15">
      <c r="A831" s="239"/>
      <c r="B831" s="239"/>
      <c r="C831" s="239"/>
      <c r="D831" s="239"/>
      <c r="E831" s="239"/>
      <c r="F831" s="239"/>
      <c r="G831" s="239"/>
      <c r="H831" s="239"/>
      <c r="I831" s="239"/>
      <c r="J831" s="239"/>
      <c r="K831" s="239"/>
      <c r="M831" s="239"/>
      <c r="N831" s="239"/>
      <c r="O831" s="239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6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89"/>
  <sheetViews>
    <sheetView view="pageBreakPreview" topLeftCell="H1" zoomScaleNormal="120" zoomScaleSheetLayoutView="100" workbookViewId="0">
      <selection activeCell="O9" sqref="O9:P9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42578125" style="248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4" width="14.42578125" style="310" customWidth="1"/>
    <col min="15" max="15" width="13" style="310" customWidth="1"/>
    <col min="16" max="16" width="14.42578125" style="239" customWidth="1"/>
    <col min="17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674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35.25" customHeight="1">
      <c r="A7" s="254" t="s">
        <v>490</v>
      </c>
      <c r="H7" s="369" t="s">
        <v>746</v>
      </c>
      <c r="I7" s="369"/>
      <c r="J7" s="369"/>
      <c r="K7" s="369"/>
      <c r="L7" s="369"/>
      <c r="M7" s="369"/>
      <c r="N7" s="369"/>
      <c r="O7" s="369"/>
      <c r="P7" s="369"/>
    </row>
    <row r="8" spans="1:19">
      <c r="H8" s="240"/>
      <c r="I8" s="240"/>
      <c r="J8" s="240"/>
      <c r="K8" s="240"/>
      <c r="L8" s="240"/>
      <c r="M8" s="240"/>
      <c r="N8" s="240"/>
      <c r="O8" s="240"/>
      <c r="P8" s="240"/>
    </row>
    <row r="9" spans="1:19">
      <c r="A9" s="241"/>
      <c r="I9" s="249"/>
      <c r="J9" s="250"/>
      <c r="K9" s="250"/>
      <c r="L9" s="251"/>
      <c r="M9" s="252"/>
      <c r="N9" s="253"/>
      <c r="O9" s="383" t="s">
        <v>97</v>
      </c>
      <c r="P9" s="383"/>
    </row>
    <row r="10" spans="1:19" ht="46.1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247165</v>
      </c>
      <c r="O13" s="262">
        <f>+O14+O116+O148+O332+O420+O490+O503+O586+O684+O774</f>
        <v>185109.8</v>
      </c>
      <c r="P13" s="262">
        <f>+P14+P116+P148+P332+P420+P490+P503+P586+P684+P774</f>
        <v>62055.199999999997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14504.399999999998</v>
      </c>
      <c r="O14" s="262">
        <f>+O16+O67+O85+O91+O106</f>
        <v>7132.9</v>
      </c>
      <c r="P14" s="262">
        <f>+P16+P67+P85+P91+P106</f>
        <v>7371.5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12830.099999999999</v>
      </c>
      <c r="O16" s="269">
        <f>+O18+O61</f>
        <v>7132.9</v>
      </c>
      <c r="P16" s="269">
        <f>+P18+P61</f>
        <v>5697.2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 ht="25.5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12830.099999999999</v>
      </c>
      <c r="O18" s="235">
        <f>+O20+O56</f>
        <v>7132.9</v>
      </c>
      <c r="P18" s="235">
        <f>+P20+P56</f>
        <v>5697.2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12830.099999999999</v>
      </c>
      <c r="O20" s="274">
        <f>SUM(O21:O55)</f>
        <v>7132.9</v>
      </c>
      <c r="P20" s="274">
        <f>SUM(P21:P55)</f>
        <v>5697.2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6124.9</v>
      </c>
      <c r="O25" s="223">
        <v>6124.9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100</v>
      </c>
      <c r="O35" s="223">
        <v>100</v>
      </c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422.6</v>
      </c>
      <c r="O39" s="223">
        <v>422.6</v>
      </c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485.4</v>
      </c>
      <c r="O43" s="223">
        <v>485.4</v>
      </c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5697.2</v>
      </c>
      <c r="O52" s="223"/>
      <c r="P52" s="223">
        <v>5697.2</v>
      </c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hidden="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0</v>
      </c>
      <c r="O56" s="274">
        <f>SUM(O57:O60)</f>
        <v>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25.5" hidden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/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/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1674.3</v>
      </c>
      <c r="O91" s="269">
        <f>+O93</f>
        <v>0</v>
      </c>
      <c r="P91" s="269">
        <f>+P93</f>
        <v>1674.3</v>
      </c>
      <c r="Q91" s="237"/>
      <c r="R91" s="237"/>
      <c r="S91" s="238"/>
      <c r="T91" s="237"/>
      <c r="U91" s="237"/>
      <c r="V91" s="237"/>
    </row>
    <row r="92" spans="1:22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1674.3</v>
      </c>
      <c r="O93" s="235">
        <f t="shared" ref="O93:P93" si="8">+O95+O98+O100+O102+O104</f>
        <v>0</v>
      </c>
      <c r="P93" s="235">
        <f t="shared" si="8"/>
        <v>1674.3</v>
      </c>
      <c r="Q93" s="237"/>
      <c r="R93" s="237"/>
      <c r="S93" s="238"/>
      <c r="T93" s="237"/>
      <c r="U93" s="237"/>
      <c r="V93" s="237"/>
    </row>
    <row r="94" spans="1:22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1674.3</v>
      </c>
      <c r="O95" s="274">
        <f>SUM(O96:O97)</f>
        <v>0</v>
      </c>
      <c r="P95" s="274">
        <f>SUM(P97)</f>
        <v>1674.3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1674.3</v>
      </c>
      <c r="O97" s="223">
        <v>0</v>
      </c>
      <c r="P97" s="223">
        <v>1674.3</v>
      </c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4830.7999999999993</v>
      </c>
      <c r="O148" s="262">
        <f>+O150+O173+O184+O273+O285</f>
        <v>4811.7999999999993</v>
      </c>
      <c r="P148" s="262">
        <f>+P150+P173+P184+P273+P285</f>
        <v>19</v>
      </c>
      <c r="Q148" s="237"/>
      <c r="R148" s="237"/>
      <c r="S148" s="238"/>
      <c r="T148" s="237"/>
      <c r="U148" s="237"/>
      <c r="V148" s="237"/>
    </row>
    <row r="149" spans="1:22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2510.1</v>
      </c>
      <c r="O184" s="269">
        <f>+O186+O259</f>
        <v>2491.1</v>
      </c>
      <c r="P184" s="269">
        <f>+P186+P259</f>
        <v>19</v>
      </c>
      <c r="Q184" s="237"/>
      <c r="R184" s="237"/>
      <c r="S184" s="238"/>
      <c r="T184" s="237"/>
      <c r="U184" s="237"/>
      <c r="V184" s="237"/>
    </row>
    <row r="185" spans="1:22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2510.1</v>
      </c>
      <c r="O186" s="235">
        <f>+O188+O191+O193+O197+O201+O212+O217+O219+O225+O232+O236+O239+O243+O250+O253+O255+O206+O257</f>
        <v>2491.1</v>
      </c>
      <c r="P186" s="235">
        <f>+P188+P191+P193+P197+P201+P212+P217+P219+P225+P232+P236+P239+P243+P250+P253+P255+P206+P257</f>
        <v>19</v>
      </c>
      <c r="Q186" s="237"/>
      <c r="R186" s="237"/>
      <c r="S186" s="238"/>
      <c r="T186" s="237"/>
      <c r="U186" s="237"/>
      <c r="V186" s="237"/>
    </row>
    <row r="187" spans="1:22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213</v>
      </c>
      <c r="O188" s="274">
        <f>SUM(O189:O190)</f>
        <v>213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213</v>
      </c>
      <c r="O189" s="222">
        <v>213</v>
      </c>
      <c r="P189" s="222"/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35</v>
      </c>
      <c r="O193" s="274">
        <f>SUM(O194:O196)</f>
        <v>35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5.5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35</v>
      </c>
      <c r="O194" s="223">
        <v>35</v>
      </c>
      <c r="P194" s="223">
        <v>0</v>
      </c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2006.1</v>
      </c>
      <c r="O197" s="274">
        <f>SUM(O198:O200)</f>
        <v>2006.1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5.5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2006.1</v>
      </c>
      <c r="O198" s="223">
        <v>2006.1</v>
      </c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idden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>
        <v>0</v>
      </c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237</v>
      </c>
      <c r="O219" s="274">
        <f>SUM(O220:O224)</f>
        <v>237</v>
      </c>
      <c r="P219" s="274">
        <f>SUM(P220:P224)</f>
        <v>0</v>
      </c>
      <c r="Q219" s="237"/>
      <c r="R219" s="237"/>
      <c r="S219" s="238"/>
      <c r="T219" s="237"/>
      <c r="U219" s="237"/>
      <c r="V219" s="237"/>
    </row>
    <row r="220" spans="1:22" ht="27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237</v>
      </c>
      <c r="O220" s="222">
        <v>237</v>
      </c>
      <c r="P220" s="222"/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 hidden="1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0</v>
      </c>
      <c r="O222" s="223"/>
      <c r="P222" s="223"/>
      <c r="Q222" s="237"/>
      <c r="R222" s="237"/>
      <c r="S222" s="238"/>
      <c r="T222" s="237"/>
      <c r="U222" s="237"/>
      <c r="V222" s="237"/>
    </row>
    <row r="223" spans="1:22" hidden="1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0</v>
      </c>
      <c r="O223" s="223"/>
      <c r="P223" s="223"/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19</v>
      </c>
      <c r="O236" s="274">
        <f>SUM(O237:O238)</f>
        <v>0</v>
      </c>
      <c r="P236" s="274">
        <f>SUM(P237:P238)</f>
        <v>19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19</v>
      </c>
      <c r="O238" s="223"/>
      <c r="P238" s="223">
        <v>19</v>
      </c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hidden="1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/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 hidden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/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2320.6999999999998</v>
      </c>
      <c r="O285" s="269">
        <f>+O287</f>
        <v>2320.6999999999998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2320.6999999999998</v>
      </c>
      <c r="O287" s="235">
        <f>+O289+O292+O296+O298+O304+O308+O313+O316+O320+O324+O327+O330</f>
        <v>2320.6999999999998</v>
      </c>
      <c r="P287" s="235">
        <f>+P289+P292+P296+P298+P304+P308+P313+P316+P320+P324+P327+P330</f>
        <v>0</v>
      </c>
      <c r="Q287" s="237"/>
      <c r="R287" s="237"/>
      <c r="S287" s="238"/>
      <c r="T287" s="237"/>
      <c r="U287" s="237"/>
      <c r="V287" s="237"/>
    </row>
    <row r="288" spans="1:22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4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4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5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4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6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4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4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4"/>
        <v>0</v>
      </c>
      <c r="O300" s="222"/>
      <c r="P300" s="222">
        <v>0</v>
      </c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4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4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4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4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4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4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4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7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8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49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0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4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1">P313+Q313</f>
        <v>0</v>
      </c>
      <c r="P313" s="274">
        <f t="shared" si="51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4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4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4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35</v>
      </c>
      <c r="O320" s="274">
        <f>SUM(O321:O323)</f>
        <v>35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4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4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4"/>
        <v>35</v>
      </c>
      <c r="O323" s="223">
        <v>35</v>
      </c>
      <c r="P323" s="223"/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2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4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2285.6999999999998</v>
      </c>
      <c r="O327" s="274">
        <f>SUM(O328:O329)</f>
        <v>2285.6999999999998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3">O328+P328</f>
        <v>2285.6999999999998</v>
      </c>
      <c r="O328" s="223">
        <v>2285.6999999999998</v>
      </c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4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5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5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6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>
      <c r="A332" s="254" t="str">
        <f t="shared" ref="A332:A374" si="57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19107</v>
      </c>
      <c r="O332" s="262">
        <f>+O334+O375+O384+O391</f>
        <v>18920.400000000001</v>
      </c>
      <c r="P332" s="262">
        <f>+P334+P375+P384+P391</f>
        <v>186.6</v>
      </c>
      <c r="Q332" s="237"/>
      <c r="R332" s="237"/>
      <c r="S332" s="238"/>
      <c r="T332" s="237"/>
      <c r="U332" s="237"/>
      <c r="V332" s="237"/>
    </row>
    <row r="333" spans="1:231">
      <c r="A333" s="254" t="str">
        <f t="shared" si="57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7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7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7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8">+O338+O348+O350+O373</f>
        <v>0</v>
      </c>
      <c r="P336" s="235">
        <f t="shared" si="58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7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7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7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59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7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59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7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59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7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59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7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59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59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7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59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7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59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7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59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7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7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59"/>
        <v>0</v>
      </c>
      <c r="O349" s="222"/>
      <c r="P349" s="222">
        <v>0</v>
      </c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7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7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0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7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0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7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0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7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0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7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0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7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0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7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0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7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0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7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0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7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0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7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0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7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0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7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0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7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0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7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0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0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7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0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7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0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7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0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7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0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7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0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7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0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7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7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1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>
      <c r="A375" s="254" t="str">
        <f t="shared" ref="A375:A438" si="62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19107</v>
      </c>
      <c r="O375" s="269">
        <f>+O377</f>
        <v>18920.400000000001</v>
      </c>
      <c r="P375" s="269">
        <f>+P377</f>
        <v>186.6</v>
      </c>
      <c r="Q375" s="237"/>
      <c r="R375" s="237"/>
      <c r="S375" s="238"/>
      <c r="T375" s="237"/>
      <c r="U375" s="237"/>
      <c r="V375" s="237"/>
    </row>
    <row r="376" spans="1:22">
      <c r="A376" s="254" t="str">
        <f t="shared" si="62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>
      <c r="A377" s="254" t="str">
        <f t="shared" si="62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19107</v>
      </c>
      <c r="O377" s="235">
        <f>+O379</f>
        <v>18920.400000000001</v>
      </c>
      <c r="P377" s="235">
        <f>+P379</f>
        <v>186.6</v>
      </c>
      <c r="Q377" s="237"/>
      <c r="R377" s="237"/>
      <c r="S377" s="238"/>
      <c r="T377" s="237"/>
      <c r="U377" s="237"/>
      <c r="V377" s="237"/>
    </row>
    <row r="378" spans="1:22">
      <c r="A378" s="254" t="str">
        <f t="shared" si="62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>
      <c r="A379" s="254" t="str">
        <f t="shared" si="62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19107</v>
      </c>
      <c r="O379" s="274">
        <f>SUM(O380:O383)</f>
        <v>18920.400000000001</v>
      </c>
      <c r="P379" s="274">
        <f>SUM(P380:P383)</f>
        <v>186.6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3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3"/>
        <v>18920.400000000001</v>
      </c>
      <c r="O381" s="223">
        <v>18920.400000000001</v>
      </c>
      <c r="P381" s="223"/>
      <c r="Q381" s="237"/>
      <c r="R381" s="237"/>
      <c r="S381" s="238"/>
      <c r="T381" s="237"/>
      <c r="U381" s="237"/>
      <c r="V381" s="237"/>
    </row>
    <row r="382" spans="1:22" ht="16.5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3"/>
        <v>186.6</v>
      </c>
      <c r="O382" s="222"/>
      <c r="P382" s="222">
        <v>186.6</v>
      </c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2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3"/>
        <v>0</v>
      </c>
      <c r="O383" s="223"/>
      <c r="P383" s="223">
        <v>0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2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2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2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4">+O388</f>
        <v>0</v>
      </c>
      <c r="P386" s="235">
        <f t="shared" si="64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2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5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6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5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6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2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2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2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7">+O395+O403+O405+O410+O407+O412+O416+O418</f>
        <v>0</v>
      </c>
      <c r="P393" s="235">
        <f t="shared" si="67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2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2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2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8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2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8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2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8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2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8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2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8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2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8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2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8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2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2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8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2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2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8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2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2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8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69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0">O409+P409</f>
        <v>0</v>
      </c>
      <c r="O409" s="222">
        <v>0</v>
      </c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2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2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1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2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8"/>
        <v>0</v>
      </c>
      <c r="O414" s="222">
        <v>0</v>
      </c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2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8"/>
        <v>0</v>
      </c>
      <c r="O415" s="222">
        <v>0</v>
      </c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2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3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4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5">O419+P419</f>
        <v>0</v>
      </c>
      <c r="O419" s="222">
        <v>0</v>
      </c>
      <c r="P419" s="222"/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53882.2</v>
      </c>
      <c r="O420" s="262">
        <f>+O422+O432+O438+O455</f>
        <v>5044.1000000000004</v>
      </c>
      <c r="P420" s="262">
        <f>+P422+P432+P438+P455</f>
        <v>48838.1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62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2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2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2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2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2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2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6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7">O431</f>
        <v>0</v>
      </c>
      <c r="P430" s="274">
        <f t="shared" si="77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8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79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79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79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79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2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0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0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1">+O442+O445+O449+O451+O453</f>
        <v>0</v>
      </c>
      <c r="P440" s="235">
        <f t="shared" si="81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0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0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0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2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0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2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0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0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2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0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2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0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2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0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2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0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0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2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0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53882.2</v>
      </c>
      <c r="O455" s="269">
        <f>+O457</f>
        <v>5044.1000000000004</v>
      </c>
      <c r="P455" s="269">
        <f>+P457</f>
        <v>48838.1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0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0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53882.2</v>
      </c>
      <c r="O457" s="235">
        <f>+O459+O463+O469+O478+O487</f>
        <v>5044.1000000000004</v>
      </c>
      <c r="P457" s="235">
        <f t="shared" ref="P457" si="83">+P459+P463+P469+P478+P487</f>
        <v>48838.1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0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0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5.5" hidden="1">
      <c r="A460" s="254" t="str">
        <f t="shared" si="80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4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0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4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0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4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0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25.5" hidden="1">
      <c r="A464" s="254" t="str">
        <f t="shared" si="80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4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0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4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0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4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0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4"/>
        <v>0</v>
      </c>
      <c r="O467" s="223">
        <v>0</v>
      </c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0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4"/>
        <v>0</v>
      </c>
      <c r="O468" s="223">
        <v>0</v>
      </c>
      <c r="P468" s="223"/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80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48868</v>
      </c>
      <c r="O469" s="274">
        <f>SUM(O470:O477)</f>
        <v>175</v>
      </c>
      <c r="P469" s="274">
        <f>SUM(P470:P477)</f>
        <v>48693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0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4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25.5">
      <c r="A471" s="254" t="str">
        <f t="shared" si="80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4"/>
        <v>175</v>
      </c>
      <c r="O471" s="223">
        <v>175</v>
      </c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0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4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0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4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0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4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 hidden="1">
      <c r="A475" s="254" t="str">
        <f t="shared" si="80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4"/>
        <v>0</v>
      </c>
      <c r="O475" s="223"/>
      <c r="P475" s="223"/>
      <c r="Q475" s="237"/>
      <c r="R475" s="237"/>
      <c r="S475" s="238"/>
      <c r="T475" s="237"/>
      <c r="U475" s="237"/>
      <c r="V475" s="237"/>
    </row>
    <row r="476" spans="1:22" ht="16.5">
      <c r="A476" s="254" t="str">
        <f t="shared" si="80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4"/>
        <v>11477.5</v>
      </c>
      <c r="O476" s="222"/>
      <c r="P476" s="222">
        <v>11477.5</v>
      </c>
      <c r="Q476" s="237"/>
      <c r="R476" s="237"/>
      <c r="S476" s="238"/>
      <c r="T476" s="237"/>
      <c r="U476" s="237"/>
      <c r="V476" s="237"/>
    </row>
    <row r="477" spans="1:22">
      <c r="A477" s="254" t="str">
        <f t="shared" si="80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37215.5</v>
      </c>
      <c r="O477" s="223">
        <v>0</v>
      </c>
      <c r="P477" s="223">
        <v>37215.5</v>
      </c>
      <c r="Q477" s="237"/>
      <c r="R477" s="237"/>
      <c r="S477" s="238"/>
      <c r="T477" s="237"/>
      <c r="U477" s="237"/>
      <c r="V477" s="237"/>
    </row>
    <row r="478" spans="1:22" ht="27">
      <c r="A478" s="254" t="str">
        <f t="shared" si="80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4676</v>
      </c>
      <c r="O478" s="274">
        <f>SUM(O479:O486)</f>
        <v>4676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0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31.5" customHeight="1">
      <c r="A480" s="254" t="str">
        <f t="shared" si="80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5">O480+P480</f>
        <v>4676</v>
      </c>
      <c r="O480" s="223">
        <v>4676</v>
      </c>
      <c r="P480" s="223">
        <v>0</v>
      </c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0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5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0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5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0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5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0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5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5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5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>
      <c r="A487" s="254" t="str">
        <f t="shared" si="80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338.2</v>
      </c>
      <c r="O487" s="274">
        <f>SUM(O488:O489)</f>
        <v>193.1</v>
      </c>
      <c r="P487" s="274">
        <f>SUM(P488:P489)</f>
        <v>145.1</v>
      </c>
      <c r="Q487" s="237"/>
      <c r="R487" s="237"/>
      <c r="S487" s="238"/>
      <c r="T487" s="237"/>
      <c r="U487" s="237"/>
      <c r="V487" s="237"/>
    </row>
    <row r="488" spans="1:22" ht="22.5" customHeight="1">
      <c r="A488" s="254" t="str">
        <f t="shared" si="80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5"/>
        <v>193.1</v>
      </c>
      <c r="O488" s="223">
        <v>193.1</v>
      </c>
      <c r="P488" s="274"/>
      <c r="Q488" s="237"/>
      <c r="R488" s="237"/>
      <c r="S488" s="238"/>
      <c r="T488" s="237"/>
      <c r="U488" s="237"/>
      <c r="V488" s="237"/>
    </row>
    <row r="489" spans="1:22" ht="16.5">
      <c r="A489" s="254" t="str">
        <f t="shared" si="80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5"/>
        <v>145.1</v>
      </c>
      <c r="O489" s="222"/>
      <c r="P489" s="222">
        <v>145.1</v>
      </c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6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7">+O492</f>
        <v>0</v>
      </c>
      <c r="P490" s="262">
        <f t="shared" si="87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6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6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8">+O494</f>
        <v>0</v>
      </c>
      <c r="P492" s="269">
        <f t="shared" si="88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6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6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6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6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6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89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6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89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6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89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6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89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0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1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0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1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>
      <c r="A503" s="254" t="str">
        <f t="shared" si="86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5916.6</v>
      </c>
      <c r="O503" s="262">
        <f>+O505+O530+O579</f>
        <v>276.60000000000002</v>
      </c>
      <c r="P503" s="262">
        <f>+P505+P530+P579</f>
        <v>5640</v>
      </c>
      <c r="Q503" s="237"/>
      <c r="R503" s="237"/>
      <c r="S503" s="238"/>
      <c r="T503" s="237"/>
      <c r="U503" s="237"/>
      <c r="V503" s="237"/>
    </row>
    <row r="504" spans="1:235">
      <c r="A504" s="254" t="str">
        <f t="shared" si="86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>
      <c r="A505" s="254" t="str">
        <f t="shared" si="86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5640</v>
      </c>
      <c r="O505" s="269">
        <f>+O507</f>
        <v>0</v>
      </c>
      <c r="P505" s="269">
        <f>+P507</f>
        <v>5640</v>
      </c>
      <c r="Q505" s="237"/>
      <c r="R505" s="237"/>
      <c r="S505" s="238"/>
      <c r="T505" s="237"/>
      <c r="U505" s="237"/>
      <c r="V505" s="237"/>
    </row>
    <row r="506" spans="1:235">
      <c r="A506" s="254" t="str">
        <f t="shared" si="86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>
      <c r="A507" s="254" t="str">
        <f t="shared" si="86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5640</v>
      </c>
      <c r="O507" s="235">
        <f t="shared" ref="O507:P507" si="92">+O509+O514+O524+O528</f>
        <v>0</v>
      </c>
      <c r="P507" s="235">
        <f t="shared" si="92"/>
        <v>5640</v>
      </c>
      <c r="Q507" s="237"/>
      <c r="R507" s="237"/>
      <c r="S507" s="238"/>
      <c r="T507" s="237"/>
      <c r="U507" s="237"/>
      <c r="V507" s="237"/>
    </row>
    <row r="508" spans="1:235">
      <c r="A508" s="254" t="str">
        <f t="shared" si="86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6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3">SUM(O510:O513)</f>
        <v>0</v>
      </c>
      <c r="P509" s="274">
        <f t="shared" si="93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6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4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6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4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5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6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5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>
      <c r="A514" s="254" t="str">
        <f t="shared" si="86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5640</v>
      </c>
      <c r="O514" s="274">
        <f>SUM(O515:O523)</f>
        <v>0</v>
      </c>
      <c r="P514" s="274">
        <f>SUM(P515:P523)</f>
        <v>5640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6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4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6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4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86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4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6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4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6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4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86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4"/>
        <v>0</v>
      </c>
      <c r="O520" s="223">
        <v>0</v>
      </c>
      <c r="P520" s="223"/>
      <c r="Q520" s="237"/>
      <c r="R520" s="237"/>
      <c r="S520" s="238"/>
      <c r="T520" s="237"/>
      <c r="U520" s="237"/>
      <c r="V520" s="237"/>
    </row>
    <row r="521" spans="1:22" hidden="1">
      <c r="A521" s="254" t="str">
        <f t="shared" si="86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4"/>
        <v>0</v>
      </c>
      <c r="O521" s="223">
        <v>0</v>
      </c>
      <c r="P521" s="223"/>
      <c r="Q521" s="237"/>
      <c r="R521" s="237"/>
      <c r="S521" s="238"/>
      <c r="T521" s="237"/>
      <c r="U521" s="237"/>
      <c r="V521" s="237"/>
    </row>
    <row r="522" spans="1:22" ht="15" customHeight="1">
      <c r="A522" s="254" t="str">
        <f t="shared" si="86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4"/>
        <v>5640</v>
      </c>
      <c r="O522" s="223"/>
      <c r="P522" s="223">
        <v>5640</v>
      </c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6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4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6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6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4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6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4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6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4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6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7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8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>
      <c r="A530" s="254" t="str">
        <f t="shared" si="86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276.60000000000002</v>
      </c>
      <c r="O530" s="269">
        <f>+O532+O538+O543+O547+O563+O572</f>
        <v>276.60000000000002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>
      <c r="A531" s="254" t="str">
        <f t="shared" si="86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6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99">+O534+O536</f>
        <v>0</v>
      </c>
      <c r="P532" s="235">
        <f t="shared" si="99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6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6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6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0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6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6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0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6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1">+O540</f>
        <v>0</v>
      </c>
      <c r="P538" s="235">
        <f t="shared" si="101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6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2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2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3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2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3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2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4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>
      <c r="A547" s="254" t="str">
        <f t="shared" si="102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276.60000000000002</v>
      </c>
      <c r="O547" s="235">
        <f t="shared" ref="O547:P547" si="105">+O549+O558+O560</f>
        <v>276.60000000000002</v>
      </c>
      <c r="P547" s="235">
        <f t="shared" si="105"/>
        <v>0</v>
      </c>
      <c r="Q547" s="237"/>
      <c r="R547" s="237"/>
      <c r="S547" s="238"/>
      <c r="T547" s="237"/>
      <c r="U547" s="237"/>
      <c r="V547" s="237"/>
    </row>
    <row r="548" spans="1:22">
      <c r="A548" s="254" t="str">
        <f t="shared" si="102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>
      <c r="A549" s="254" t="str">
        <f t="shared" si="102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276.60000000000002</v>
      </c>
      <c r="O549" s="274">
        <f t="shared" ref="O549:P549" si="106">SUM(O550:O557)</f>
        <v>276.60000000000002</v>
      </c>
      <c r="P549" s="274">
        <f t="shared" si="106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7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2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7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>
      <c r="A552" s="254" t="str">
        <f t="shared" si="102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7"/>
        <v>276.60000000000002</v>
      </c>
      <c r="O552" s="223">
        <v>276.60000000000002</v>
      </c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2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7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2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8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2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8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09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8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2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8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2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2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8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2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2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0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1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0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2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2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2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2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2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2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2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2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2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2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2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2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2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2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3">+O574</f>
        <v>0</v>
      </c>
      <c r="P572" s="235">
        <f t="shared" si="113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2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2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2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4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2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4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2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4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2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4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2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2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2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5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2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2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6">SUM(O584:O585)</f>
        <v>0</v>
      </c>
      <c r="P583" s="274">
        <f t="shared" si="116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2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7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2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7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2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148744</v>
      </c>
      <c r="O586" s="262">
        <f>+O588+O618+O635+O660</f>
        <v>148744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2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2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148744</v>
      </c>
      <c r="O588" s="269">
        <f>+O590+O613</f>
        <v>148744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2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2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148744</v>
      </c>
      <c r="O590" s="235">
        <f t="shared" ref="O590:P590" si="118">+O592+O597+O601+O605+O607+O609+O611</f>
        <v>148744</v>
      </c>
      <c r="P590" s="235">
        <f t="shared" si="118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2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2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148744</v>
      </c>
      <c r="O592" s="274">
        <f>SUM(O593:O596)</f>
        <v>148744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19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0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19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0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25.5">
      <c r="A595" s="254" t="str">
        <f t="shared" si="119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0"/>
        <v>148744</v>
      </c>
      <c r="O595" s="223">
        <v>148744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19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0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19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19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0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1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19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0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19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19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0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19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0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2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0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3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4">O612</f>
        <v>0</v>
      </c>
      <c r="P611" s="274">
        <f t="shared" si="124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5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19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19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19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19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6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19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6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19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19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19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19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19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7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8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8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29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0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1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2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3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3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4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4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4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4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4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4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4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4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4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4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4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4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4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4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5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6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6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6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6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6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6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6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6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6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7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8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39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180</v>
      </c>
      <c r="O684" s="262">
        <f>+O686+O692+O713+O766</f>
        <v>180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0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1">+O696+O704+O707+O710</f>
        <v>0</v>
      </c>
      <c r="P694" s="235">
        <f t="shared" si="141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2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2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2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2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2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3">SUM(O708:O709)</f>
        <v>0</v>
      </c>
      <c r="P707" s="274">
        <f t="shared" si="143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4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4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5">SUM(O711:O712)</f>
        <v>0</v>
      </c>
      <c r="P710" s="274">
        <f t="shared" si="145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6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6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180</v>
      </c>
      <c r="O713" s="269">
        <f>+O715</f>
        <v>180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180</v>
      </c>
      <c r="O715" s="235">
        <f t="shared" ref="O715:P715" si="147">+O717+O725+O731+O733+O739+O746+O750+O758+O764</f>
        <v>180</v>
      </c>
      <c r="P715" s="235">
        <f t="shared" si="147"/>
        <v>0</v>
      </c>
      <c r="Q715" s="237"/>
      <c r="R715" s="237"/>
      <c r="S715" s="238"/>
      <c r="T715" s="237"/>
      <c r="U715" s="237"/>
      <c r="V715" s="237"/>
    </row>
    <row r="716" spans="1:22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8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8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8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8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8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8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8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40.5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724</v>
      </c>
      <c r="M725" s="268"/>
      <c r="N725" s="274">
        <f>O725+P725</f>
        <v>180</v>
      </c>
      <c r="O725" s="274">
        <f>SUM(O726:O730)</f>
        <v>180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8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5.5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8"/>
        <v>180</v>
      </c>
      <c r="O727" s="223">
        <v>180</v>
      </c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8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49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8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8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8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8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8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0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8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8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8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8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1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8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2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8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8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8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8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8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5.5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8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3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8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8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8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8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4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5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5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5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6">SUM(O765)</f>
        <v>0</v>
      </c>
      <c r="P764" s="274">
        <f t="shared" si="156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7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8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8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59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59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59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59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 hidden="1"/>
    <row r="786" spans="1:15" hidden="1">
      <c r="A786" s="239"/>
      <c r="B786" s="239"/>
      <c r="C786" s="239"/>
      <c r="D786" s="239"/>
      <c r="E786" s="239"/>
      <c r="F786" s="239"/>
      <c r="G786" s="239"/>
      <c r="H786" s="239"/>
      <c r="I786" s="239"/>
      <c r="J786" s="239"/>
      <c r="K786" s="239"/>
      <c r="M786" s="239"/>
      <c r="N786" s="239"/>
      <c r="O786" s="239"/>
    </row>
    <row r="787" spans="1:15" hidden="1"/>
    <row r="788" spans="1:15" hidden="1">
      <c r="A788" s="239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M788" s="239"/>
      <c r="N788" s="239"/>
      <c r="O788" s="239"/>
    </row>
    <row r="789" spans="1:15" hidden="1"/>
    <row r="790" spans="1:15" hidden="1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 hidden="1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 hidden="1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 hidden="1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 hidden="1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 hidden="1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M795" s="239"/>
      <c r="N795" s="239"/>
      <c r="O795" s="239"/>
    </row>
    <row r="796" spans="1:15" hidden="1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7" spans="1:15" hidden="1"/>
    <row r="798" spans="1:15" hidden="1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799" spans="1:15" hidden="1"/>
    <row r="800" spans="1:15" hidden="1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1" spans="1:15" hidden="1"/>
    <row r="802" spans="1:15" hidden="1">
      <c r="A802" s="239"/>
      <c r="B802" s="239"/>
      <c r="C802" s="239"/>
      <c r="D802" s="239"/>
      <c r="E802" s="239"/>
      <c r="F802" s="239"/>
      <c r="G802" s="239"/>
      <c r="H802" s="239"/>
      <c r="I802" s="239"/>
      <c r="J802" s="239"/>
      <c r="K802" s="239"/>
      <c r="M802" s="239"/>
      <c r="N802" s="239"/>
      <c r="O802" s="239"/>
    </row>
    <row r="803" spans="1:15" hidden="1"/>
    <row r="804" spans="1:15" hidden="1">
      <c r="A804" s="239"/>
      <c r="B804" s="239"/>
      <c r="C804" s="239"/>
      <c r="D804" s="239"/>
      <c r="E804" s="239"/>
      <c r="F804" s="239"/>
      <c r="G804" s="239"/>
      <c r="H804" s="239"/>
      <c r="I804" s="239"/>
      <c r="J804" s="239"/>
      <c r="K804" s="239"/>
      <c r="M804" s="239"/>
      <c r="N804" s="239"/>
      <c r="O804" s="239"/>
    </row>
    <row r="805" spans="1:15" hidden="1">
      <c r="A805" s="239"/>
      <c r="B805" s="239"/>
      <c r="C805" s="239"/>
      <c r="D805" s="239"/>
      <c r="E805" s="239"/>
      <c r="F805" s="239"/>
      <c r="G805" s="239"/>
      <c r="H805" s="239"/>
      <c r="I805" s="239"/>
      <c r="J805" s="239"/>
      <c r="K805" s="239"/>
      <c r="M805" s="239"/>
      <c r="N805" s="239"/>
      <c r="O805" s="239"/>
    </row>
    <row r="806" spans="1:15" hidden="1"/>
    <row r="807" spans="1:15" hidden="1">
      <c r="A807" s="239"/>
      <c r="B807" s="239"/>
      <c r="C807" s="239"/>
      <c r="D807" s="239"/>
      <c r="E807" s="239"/>
      <c r="F807" s="239"/>
      <c r="G807" s="239"/>
      <c r="H807" s="239"/>
      <c r="I807" s="239"/>
      <c r="J807" s="239"/>
      <c r="K807" s="239"/>
      <c r="M807" s="239"/>
      <c r="N807" s="239"/>
      <c r="O807" s="239"/>
    </row>
    <row r="808" spans="1:15" hidden="1"/>
    <row r="809" spans="1:15" hidden="1">
      <c r="A809" s="239"/>
      <c r="B809" s="239"/>
      <c r="C809" s="239"/>
      <c r="D809" s="239"/>
      <c r="E809" s="239"/>
      <c r="F809" s="239"/>
      <c r="G809" s="239"/>
      <c r="H809" s="239"/>
      <c r="I809" s="239"/>
      <c r="J809" s="239"/>
      <c r="K809" s="239"/>
      <c r="M809" s="239"/>
      <c r="N809" s="239"/>
      <c r="O809" s="239"/>
    </row>
    <row r="810" spans="1:15" hidden="1"/>
    <row r="811" spans="1:15" hidden="1">
      <c r="A811" s="239"/>
      <c r="B811" s="239"/>
      <c r="C811" s="239"/>
      <c r="D811" s="239"/>
      <c r="E811" s="239"/>
      <c r="F811" s="239"/>
      <c r="G811" s="239"/>
      <c r="H811" s="239"/>
      <c r="I811" s="239"/>
      <c r="J811" s="239"/>
      <c r="K811" s="239"/>
      <c r="M811" s="239"/>
      <c r="N811" s="239"/>
      <c r="O811" s="239"/>
    </row>
    <row r="812" spans="1:15" hidden="1"/>
    <row r="813" spans="1:15" hidden="1">
      <c r="A813" s="239"/>
      <c r="B813" s="239"/>
      <c r="C813" s="239"/>
      <c r="D813" s="239"/>
      <c r="E813" s="239"/>
      <c r="F813" s="239"/>
      <c r="G813" s="239"/>
      <c r="H813" s="239"/>
      <c r="I813" s="239"/>
      <c r="J813" s="239"/>
      <c r="K813" s="239"/>
      <c r="M813" s="239"/>
      <c r="N813" s="239"/>
      <c r="O813" s="239"/>
    </row>
    <row r="814" spans="1:15" hidden="1"/>
    <row r="815" spans="1:15" hidden="1">
      <c r="A815" s="239"/>
      <c r="B815" s="239"/>
      <c r="C815" s="239"/>
      <c r="D815" s="239"/>
      <c r="E815" s="239"/>
      <c r="F815" s="239"/>
      <c r="G815" s="239"/>
      <c r="H815" s="239"/>
      <c r="I815" s="239"/>
      <c r="J815" s="239"/>
      <c r="K815" s="239"/>
      <c r="M815" s="239"/>
      <c r="N815" s="239"/>
      <c r="O815" s="239"/>
    </row>
    <row r="816" spans="1:15" hidden="1"/>
    <row r="817" spans="1:15" hidden="1">
      <c r="A817" s="239"/>
      <c r="B817" s="239"/>
      <c r="C817" s="239"/>
      <c r="D817" s="239"/>
      <c r="E817" s="239"/>
      <c r="F817" s="239"/>
      <c r="G817" s="239"/>
      <c r="H817" s="239"/>
      <c r="I817" s="239"/>
      <c r="J817" s="239"/>
      <c r="K817" s="239"/>
      <c r="M817" s="239"/>
      <c r="N817" s="239"/>
      <c r="O817" s="239"/>
    </row>
    <row r="818" spans="1:15" hidden="1"/>
    <row r="819" spans="1:15" hidden="1">
      <c r="A819" s="239"/>
      <c r="B819" s="239"/>
      <c r="C819" s="239"/>
      <c r="D819" s="239"/>
      <c r="E819" s="239"/>
      <c r="F819" s="239"/>
      <c r="G819" s="239"/>
      <c r="H819" s="239"/>
      <c r="I819" s="239"/>
      <c r="J819" s="239"/>
      <c r="K819" s="239"/>
      <c r="M819" s="239"/>
      <c r="N819" s="239"/>
      <c r="O819" s="239"/>
    </row>
    <row r="820" spans="1:15" hidden="1">
      <c r="A820" s="239"/>
      <c r="B820" s="239"/>
      <c r="C820" s="239"/>
      <c r="D820" s="239"/>
      <c r="E820" s="239"/>
      <c r="F820" s="239"/>
      <c r="G820" s="239"/>
      <c r="H820" s="239"/>
      <c r="I820" s="239"/>
      <c r="J820" s="239"/>
      <c r="K820" s="239"/>
      <c r="M820" s="239"/>
      <c r="N820" s="239"/>
      <c r="O820" s="239"/>
    </row>
    <row r="821" spans="1:15" hidden="1"/>
    <row r="822" spans="1:15" hidden="1">
      <c r="A822" s="239"/>
      <c r="B822" s="239"/>
      <c r="C822" s="239"/>
      <c r="D822" s="239"/>
      <c r="E822" s="239"/>
      <c r="F822" s="239"/>
      <c r="G822" s="239"/>
      <c r="H822" s="239"/>
      <c r="I822" s="239"/>
      <c r="J822" s="239"/>
      <c r="K822" s="239"/>
      <c r="M822" s="239"/>
      <c r="N822" s="239"/>
      <c r="O822" s="239"/>
    </row>
    <row r="823" spans="1:15" hidden="1"/>
    <row r="824" spans="1:15" hidden="1">
      <c r="A824" s="239"/>
      <c r="B824" s="239"/>
      <c r="C824" s="239"/>
      <c r="D824" s="239"/>
      <c r="E824" s="239"/>
      <c r="F824" s="239"/>
      <c r="G824" s="239"/>
      <c r="H824" s="239"/>
      <c r="I824" s="239"/>
      <c r="J824" s="239"/>
      <c r="K824" s="239"/>
      <c r="M824" s="239"/>
      <c r="N824" s="239"/>
      <c r="O824" s="239"/>
    </row>
    <row r="825" spans="1:15" hidden="1">
      <c r="A825" s="239"/>
      <c r="B825" s="239"/>
      <c r="C825" s="239"/>
      <c r="D825" s="239"/>
      <c r="E825" s="239"/>
      <c r="F825" s="239"/>
      <c r="G825" s="239"/>
      <c r="H825" s="239"/>
      <c r="I825" s="239"/>
      <c r="J825" s="239"/>
      <c r="K825" s="239"/>
      <c r="M825" s="239"/>
      <c r="N825" s="239"/>
      <c r="O825" s="239"/>
    </row>
    <row r="826" spans="1:15" hidden="1"/>
    <row r="827" spans="1:15" hidden="1">
      <c r="A827" s="239"/>
      <c r="B827" s="239"/>
      <c r="C827" s="239"/>
      <c r="D827" s="239"/>
      <c r="E827" s="239"/>
      <c r="F827" s="239"/>
      <c r="G827" s="239"/>
      <c r="H827" s="239"/>
      <c r="I827" s="239"/>
      <c r="J827" s="239"/>
      <c r="K827" s="239"/>
      <c r="M827" s="239"/>
      <c r="N827" s="239"/>
      <c r="O827" s="239"/>
    </row>
    <row r="828" spans="1:15">
      <c r="A828" s="239"/>
      <c r="B828" s="239"/>
      <c r="C828" s="239"/>
      <c r="D828" s="239"/>
      <c r="E828" s="239"/>
      <c r="F828" s="239"/>
      <c r="G828" s="239"/>
      <c r="H828" s="239"/>
      <c r="I828" s="239"/>
      <c r="J828" s="239"/>
      <c r="K828" s="239"/>
      <c r="M828" s="239"/>
      <c r="N828" s="239"/>
      <c r="O828" s="239"/>
    </row>
    <row r="829" spans="1:15">
      <c r="A829" s="239"/>
      <c r="B829" s="239"/>
      <c r="C829" s="239"/>
      <c r="D829" s="239"/>
      <c r="E829" s="239"/>
      <c r="F829" s="239"/>
      <c r="G829" s="239"/>
      <c r="H829" s="239"/>
      <c r="I829" s="239"/>
      <c r="J829" s="239"/>
      <c r="K829" s="239"/>
      <c r="M829" s="239"/>
      <c r="N829" s="239"/>
      <c r="O829" s="239"/>
    </row>
    <row r="830" spans="1:15">
      <c r="A830" s="239"/>
      <c r="B830" s="239"/>
      <c r="C830" s="239"/>
      <c r="D830" s="239"/>
      <c r="E830" s="239"/>
      <c r="F830" s="239"/>
      <c r="G830" s="239"/>
      <c r="H830" s="239"/>
      <c r="I830" s="239"/>
      <c r="J830" s="239"/>
      <c r="K830" s="239"/>
      <c r="M830" s="239"/>
      <c r="N830" s="239"/>
      <c r="O830" s="239"/>
    </row>
    <row r="831" spans="1:15">
      <c r="A831" s="239"/>
      <c r="B831" s="239"/>
      <c r="C831" s="239"/>
      <c r="D831" s="239"/>
      <c r="E831" s="239"/>
      <c r="F831" s="239"/>
      <c r="G831" s="239"/>
      <c r="H831" s="239"/>
      <c r="I831" s="239"/>
      <c r="J831" s="239"/>
      <c r="K831" s="239"/>
      <c r="M831" s="239"/>
      <c r="N831" s="239"/>
      <c r="O831" s="239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6" type="noConversion"/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87"/>
  <sheetViews>
    <sheetView view="pageBreakPreview" topLeftCell="H1" zoomScale="110" zoomScaleNormal="120" zoomScaleSheetLayoutView="110" workbookViewId="0">
      <selection activeCell="Q1" sqref="Q1:V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42578125" style="248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4" width="14.42578125" style="310" customWidth="1"/>
    <col min="15" max="15" width="13" style="310" customWidth="1"/>
    <col min="16" max="16" width="14.42578125" style="239" customWidth="1"/>
    <col min="17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648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33.75" customHeight="1">
      <c r="A7" s="254" t="s">
        <v>490</v>
      </c>
      <c r="H7" s="369" t="s">
        <v>747</v>
      </c>
      <c r="I7" s="369"/>
      <c r="J7" s="369"/>
      <c r="K7" s="369"/>
      <c r="L7" s="369"/>
      <c r="M7" s="369"/>
      <c r="N7" s="369"/>
      <c r="O7" s="369"/>
      <c r="P7" s="369"/>
    </row>
    <row r="8" spans="1:19">
      <c r="H8" s="240"/>
      <c r="I8" s="240"/>
      <c r="J8" s="240"/>
      <c r="K8" s="240"/>
      <c r="L8" s="240"/>
      <c r="M8" s="240"/>
      <c r="N8" s="240"/>
      <c r="O8" s="240"/>
      <c r="P8" s="240"/>
    </row>
    <row r="9" spans="1:19">
      <c r="A9" s="241"/>
      <c r="I9" s="249"/>
      <c r="J9" s="250"/>
      <c r="K9" s="250"/>
      <c r="L9" s="251"/>
      <c r="M9" s="252"/>
      <c r="N9" s="253"/>
      <c r="O9" s="383" t="s">
        <v>97</v>
      </c>
      <c r="P9" s="383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236490.3</v>
      </c>
      <c r="O13" s="262">
        <f>+O14+O116+O148+O332+O420+O490+O503+O586+O684+O774</f>
        <v>107036.1</v>
      </c>
      <c r="P13" s="262">
        <f>+P14+P116+P148+P332+P420+P490+P503+P586+P684+P774</f>
        <v>129454.2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199.1</v>
      </c>
      <c r="O14" s="262">
        <f>+O16+O67+O85+O91+O106</f>
        <v>199.1</v>
      </c>
      <c r="P14" s="262">
        <f>+P16+P67+P85+P91+P106</f>
        <v>0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199.1</v>
      </c>
      <c r="O16" s="269">
        <f>+O18+O61</f>
        <v>199.1</v>
      </c>
      <c r="P16" s="269">
        <f>+P18+P61</f>
        <v>0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199.1</v>
      </c>
      <c r="O18" s="235">
        <f>+O20+O56</f>
        <v>199.1</v>
      </c>
      <c r="P18" s="235">
        <f>+P20+P56</f>
        <v>0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199.1</v>
      </c>
      <c r="O20" s="274">
        <f>SUM(O21:O55)</f>
        <v>199.1</v>
      </c>
      <c r="P20" s="274">
        <f>SUM(P21:P55)</f>
        <v>0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199.1</v>
      </c>
      <c r="O25" s="223">
        <v>199.1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 hidden="1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0</v>
      </c>
      <c r="O52" s="223"/>
      <c r="P52" s="223"/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hidden="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0</v>
      </c>
      <c r="O56" s="274">
        <f>SUM(O57:O60)</f>
        <v>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25.5" hidden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/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/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 hidden="1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0</v>
      </c>
      <c r="O91" s="269">
        <f>+O93</f>
        <v>0</v>
      </c>
      <c r="P91" s="269">
        <f>+P93</f>
        <v>0</v>
      </c>
      <c r="Q91" s="237"/>
      <c r="R91" s="237"/>
      <c r="S91" s="238"/>
      <c r="T91" s="237"/>
      <c r="U91" s="237"/>
      <c r="V91" s="237"/>
    </row>
    <row r="92" spans="1:22" hidden="1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 hidden="1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0</v>
      </c>
      <c r="O93" s="235">
        <f t="shared" ref="O93:P93" si="8">+O95+O98+O100+O102+O104</f>
        <v>0</v>
      </c>
      <c r="P93" s="235">
        <f t="shared" si="8"/>
        <v>0</v>
      </c>
      <c r="Q93" s="237"/>
      <c r="R93" s="237"/>
      <c r="S93" s="238"/>
      <c r="T93" s="237"/>
      <c r="U93" s="237"/>
      <c r="V93" s="237"/>
    </row>
    <row r="94" spans="1:22" hidden="1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 hidden="1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0</v>
      </c>
      <c r="O95" s="274">
        <f>SUM(O96:O97)</f>
        <v>0</v>
      </c>
      <c r="P95" s="274">
        <f>SUM(P97)</f>
        <v>0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 hidden="1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0</v>
      </c>
      <c r="O97" s="223">
        <v>0</v>
      </c>
      <c r="P97" s="223"/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5267</v>
      </c>
      <c r="O148" s="262">
        <f>+O150+O173+O184+O273+O285</f>
        <v>5267</v>
      </c>
      <c r="P148" s="262">
        <f>+P150+P173+P184+P273+P285</f>
        <v>0</v>
      </c>
      <c r="Q148" s="237"/>
      <c r="R148" s="237"/>
      <c r="S148" s="238"/>
      <c r="T148" s="237"/>
      <c r="U148" s="237"/>
      <c r="V148" s="237"/>
    </row>
    <row r="149" spans="1:22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5167</v>
      </c>
      <c r="O184" s="269">
        <f>+O186+O259</f>
        <v>5167</v>
      </c>
      <c r="P184" s="269">
        <f>+P186+P259</f>
        <v>0</v>
      </c>
      <c r="Q184" s="237"/>
      <c r="R184" s="237"/>
      <c r="S184" s="238"/>
      <c r="T184" s="237"/>
      <c r="U184" s="237"/>
      <c r="V184" s="237"/>
    </row>
    <row r="185" spans="1:22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5167</v>
      </c>
      <c r="O186" s="235">
        <f>+O188+O191+O193+O197+O201+O212+O217+O219+O225+O232+O236+O239+O243+O250+O253+O255+O206+O257</f>
        <v>5167</v>
      </c>
      <c r="P186" s="235">
        <f>+P188+P191+P193+P197+P201+P212+P217+P219+P225+P232+P236+P239+P243+P250+P253+P255+P206+P257</f>
        <v>0</v>
      </c>
      <c r="Q186" s="237"/>
      <c r="R186" s="237"/>
      <c r="S186" s="238"/>
      <c r="T186" s="237"/>
      <c r="U186" s="237"/>
      <c r="V186" s="237"/>
    </row>
    <row r="187" spans="1:22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hidden="1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0</v>
      </c>
      <c r="O188" s="274">
        <f>SUM(O189:O190)</f>
        <v>0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hidden="1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0</v>
      </c>
      <c r="O189" s="222"/>
      <c r="P189" s="222">
        <v>0</v>
      </c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 hidden="1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0</v>
      </c>
      <c r="O193" s="274">
        <f>SUM(O194:O196)</f>
        <v>0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31.5" hidden="1" customHeight="1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0</v>
      </c>
      <c r="O194" s="223"/>
      <c r="P194" s="223">
        <v>0</v>
      </c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83.9</v>
      </c>
      <c r="O197" s="274">
        <f>SUM(O198:O200)</f>
        <v>83.9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9.25" customHeight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83.9</v>
      </c>
      <c r="O198" s="223">
        <v>83.9</v>
      </c>
      <c r="P198" s="223">
        <v>0</v>
      </c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idden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8.5" hidden="1" customHeight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>
        <v>0</v>
      </c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5083.1000000000004</v>
      </c>
      <c r="O219" s="274">
        <f>SUM(O220:O224)</f>
        <v>5083.1000000000004</v>
      </c>
      <c r="P219" s="274">
        <f>SUM(P220:P224)</f>
        <v>0</v>
      </c>
      <c r="Q219" s="237"/>
      <c r="R219" s="237"/>
      <c r="S219" s="238"/>
      <c r="T219" s="237"/>
      <c r="U219" s="237"/>
      <c r="V219" s="237"/>
    </row>
    <row r="220" spans="1:22" ht="27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5083.1000000000004</v>
      </c>
      <c r="O220" s="222">
        <v>5083.1000000000004</v>
      </c>
      <c r="P220" s="222">
        <v>0</v>
      </c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 hidden="1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0</v>
      </c>
      <c r="O222" s="223"/>
      <c r="P222" s="223"/>
      <c r="Q222" s="237"/>
      <c r="R222" s="237"/>
      <c r="S222" s="238"/>
      <c r="T222" s="237"/>
      <c r="U222" s="237"/>
      <c r="V222" s="237"/>
    </row>
    <row r="223" spans="1:22" hidden="1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0</v>
      </c>
      <c r="O223" s="223"/>
      <c r="P223" s="223"/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hidden="1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/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 hidden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/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100</v>
      </c>
      <c r="O285" s="269">
        <f>+O287</f>
        <v>100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100</v>
      </c>
      <c r="O287" s="235">
        <f t="shared" ref="O287:P287" si="44">+O289+O292+O296+O298+O304+O308+O313+O316+O320+O324+O327+O330</f>
        <v>100</v>
      </c>
      <c r="P287" s="235">
        <f t="shared" si="44"/>
        <v>0</v>
      </c>
      <c r="Q287" s="237"/>
      <c r="R287" s="237"/>
      <c r="S287" s="238"/>
      <c r="T287" s="237"/>
      <c r="U287" s="237"/>
      <c r="V287" s="237"/>
    </row>
    <row r="288" spans="1:22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>
        <v>0</v>
      </c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2">P313+Q313</f>
        <v>0</v>
      </c>
      <c r="P313" s="274">
        <f t="shared" si="52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100</v>
      </c>
      <c r="O320" s="274">
        <f>SUM(O321:O323)</f>
        <v>100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100</v>
      </c>
      <c r="O323" s="223">
        <v>100</v>
      </c>
      <c r="P323" s="223">
        <v>0</v>
      </c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3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4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5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6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6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7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 hidden="1">
      <c r="A332" s="254" t="str">
        <f t="shared" ref="A332:A374" si="58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0</v>
      </c>
      <c r="O332" s="262">
        <f>+O334+O375+O384+O391</f>
        <v>0</v>
      </c>
      <c r="P332" s="262">
        <f>+P334+P375+P384+P391</f>
        <v>0</v>
      </c>
      <c r="Q332" s="237"/>
      <c r="R332" s="237"/>
      <c r="S332" s="238"/>
      <c r="T332" s="237"/>
      <c r="U332" s="237"/>
      <c r="V332" s="237"/>
    </row>
    <row r="333" spans="1:231" hidden="1">
      <c r="A333" s="254" t="str">
        <f t="shared" si="58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8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8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8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9">+O338+O348+O350+O373</f>
        <v>0</v>
      </c>
      <c r="P336" s="235">
        <f t="shared" si="59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8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8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8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0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8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0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8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0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8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0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8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0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0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8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0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8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0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8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0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8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8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0"/>
        <v>0</v>
      </c>
      <c r="O349" s="222"/>
      <c r="P349" s="222">
        <v>0</v>
      </c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8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8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1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8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1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8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1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8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1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8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1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8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1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8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1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8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1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8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1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8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1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8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1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8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1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8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1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8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1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8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1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1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8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1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8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1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8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1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8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1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8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1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8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1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8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8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2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 hidden="1">
      <c r="A375" s="254" t="str">
        <f t="shared" ref="A375:A438" si="63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0</v>
      </c>
      <c r="O375" s="269">
        <f>+O377</f>
        <v>0</v>
      </c>
      <c r="P375" s="269">
        <f>+P377</f>
        <v>0</v>
      </c>
      <c r="Q375" s="237"/>
      <c r="R375" s="237"/>
      <c r="S375" s="238"/>
      <c r="T375" s="237"/>
      <c r="U375" s="237"/>
      <c r="V375" s="237"/>
    </row>
    <row r="376" spans="1:22" hidden="1">
      <c r="A376" s="254" t="str">
        <f t="shared" si="63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idden="1">
      <c r="A377" s="254" t="str">
        <f t="shared" si="63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0</v>
      </c>
      <c r="O377" s="235">
        <f>+O379</f>
        <v>0</v>
      </c>
      <c r="P377" s="235">
        <f>+P379</f>
        <v>0</v>
      </c>
      <c r="Q377" s="237"/>
      <c r="R377" s="237"/>
      <c r="S377" s="238"/>
      <c r="T377" s="237"/>
      <c r="U377" s="237"/>
      <c r="V377" s="237"/>
    </row>
    <row r="378" spans="1:22" hidden="1">
      <c r="A378" s="254" t="str">
        <f t="shared" si="63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idden="1">
      <c r="A379" s="254" t="str">
        <f t="shared" si="63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0</v>
      </c>
      <c r="O379" s="274">
        <f>SUM(O380:O383)</f>
        <v>0</v>
      </c>
      <c r="P379" s="274">
        <f>SUM(P380:P383)</f>
        <v>0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4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4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4"/>
        <v>0</v>
      </c>
      <c r="O382" s="222">
        <v>0</v>
      </c>
      <c r="P382" s="222"/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3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4"/>
        <v>0</v>
      </c>
      <c r="O383" s="223"/>
      <c r="P383" s="223">
        <v>0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3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3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3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5">+O388</f>
        <v>0</v>
      </c>
      <c r="P386" s="235">
        <f t="shared" si="65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3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6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7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6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7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3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3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3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8">+O395+O403+O405+O410+O407+O412+O416+O418</f>
        <v>0</v>
      </c>
      <c r="P393" s="235">
        <f t="shared" si="68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3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3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3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9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3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9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3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9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3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9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3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9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3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9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3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9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3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3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9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3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3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9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3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3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9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70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1">O409+P409</f>
        <v>0</v>
      </c>
      <c r="O409" s="222">
        <v>0</v>
      </c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3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3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2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3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9"/>
        <v>0</v>
      </c>
      <c r="O414" s="222">
        <v>0</v>
      </c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3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9"/>
        <v>0</v>
      </c>
      <c r="O415" s="222">
        <v>0</v>
      </c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3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4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5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6">O419+P419</f>
        <v>0</v>
      </c>
      <c r="O419" s="222">
        <v>0</v>
      </c>
      <c r="P419" s="222"/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10434.200000000001</v>
      </c>
      <c r="O420" s="262">
        <f>+O422+O432+O438+O455</f>
        <v>0</v>
      </c>
      <c r="P420" s="262">
        <f>+P422+P432+P438+P455</f>
        <v>10434.200000000001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63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3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3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3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3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3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3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7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8">O431</f>
        <v>0</v>
      </c>
      <c r="P430" s="274">
        <f t="shared" si="78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9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0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0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0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0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3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1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1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2">+O442+O445+O449+O451+O453</f>
        <v>0</v>
      </c>
      <c r="P440" s="235">
        <f t="shared" si="82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1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1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1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3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1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3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1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1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3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1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3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1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3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1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3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1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1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3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1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10434.200000000001</v>
      </c>
      <c r="O455" s="269">
        <f>+O457</f>
        <v>0</v>
      </c>
      <c r="P455" s="269">
        <f>+P457</f>
        <v>10434.200000000001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1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1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10434.200000000001</v>
      </c>
      <c r="O457" s="235">
        <f t="shared" ref="O457:P457" si="84">+O459+O463+O469+O478+O487</f>
        <v>0</v>
      </c>
      <c r="P457" s="235">
        <f t="shared" si="84"/>
        <v>10434.200000000001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1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1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5.5" hidden="1">
      <c r="A460" s="254" t="str">
        <f t="shared" si="81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5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1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5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1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5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>
      <c r="A463" s="254" t="str">
        <f t="shared" si="81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2533.6999999999998</v>
      </c>
      <c r="O463" s="274">
        <f>SUM(O464:O468)</f>
        <v>0</v>
      </c>
      <c r="P463" s="274">
        <f>SUM(P464:P468)</f>
        <v>2533.6999999999998</v>
      </c>
      <c r="Q463" s="237"/>
      <c r="R463" s="237"/>
      <c r="S463" s="238"/>
      <c r="T463" s="237"/>
      <c r="U463" s="237"/>
      <c r="V463" s="237"/>
    </row>
    <row r="464" spans="1:22" ht="25.5" hidden="1">
      <c r="A464" s="254" t="str">
        <f t="shared" si="81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5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1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5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1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5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>
      <c r="A467" s="254" t="str">
        <f t="shared" si="81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5"/>
        <v>2533.6999999999998</v>
      </c>
      <c r="O467" s="223">
        <v>0</v>
      </c>
      <c r="P467" s="223">
        <v>2533.6999999999998</v>
      </c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1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5"/>
        <v>0</v>
      </c>
      <c r="O468" s="223">
        <v>0</v>
      </c>
      <c r="P468" s="223"/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81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7900.5</v>
      </c>
      <c r="O469" s="274">
        <f>SUM(O470:O477)</f>
        <v>0</v>
      </c>
      <c r="P469" s="274">
        <f>SUM(P470:P477)</f>
        <v>7900.5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1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5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25.5" hidden="1">
      <c r="A471" s="254" t="str">
        <f t="shared" si="81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5"/>
        <v>0</v>
      </c>
      <c r="O471" s="223"/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1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5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1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5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1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5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>
      <c r="A475" s="254" t="str">
        <f t="shared" si="81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5"/>
        <v>238.9</v>
      </c>
      <c r="O475" s="223">
        <v>0</v>
      </c>
      <c r="P475" s="223">
        <v>238.9</v>
      </c>
      <c r="Q475" s="237"/>
      <c r="R475" s="237"/>
      <c r="S475" s="238"/>
      <c r="T475" s="237"/>
      <c r="U475" s="237"/>
      <c r="V475" s="237"/>
    </row>
    <row r="476" spans="1:22" ht="16.5">
      <c r="A476" s="254" t="str">
        <f t="shared" si="81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5"/>
        <v>7661.6</v>
      </c>
      <c r="O476" s="222">
        <v>0</v>
      </c>
      <c r="P476" s="222">
        <v>7661.6</v>
      </c>
      <c r="Q476" s="237"/>
      <c r="R476" s="237"/>
      <c r="S476" s="238"/>
      <c r="T476" s="237"/>
      <c r="U476" s="237"/>
      <c r="V476" s="237"/>
    </row>
    <row r="477" spans="1:22" hidden="1">
      <c r="A477" s="254" t="str">
        <f t="shared" si="81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>
        <v>0</v>
      </c>
      <c r="P477" s="223"/>
      <c r="Q477" s="237"/>
      <c r="R477" s="237"/>
      <c r="S477" s="238"/>
      <c r="T477" s="237"/>
      <c r="U477" s="237"/>
      <c r="V477" s="237"/>
    </row>
    <row r="478" spans="1:22" ht="27" hidden="1">
      <c r="A478" s="254" t="str">
        <f t="shared" si="81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0</v>
      </c>
      <c r="O478" s="274">
        <f>SUM(O479:O486)</f>
        <v>0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1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5.5" hidden="1">
      <c r="A480" s="254" t="str">
        <f t="shared" si="81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6">O480+P480</f>
        <v>0</v>
      </c>
      <c r="O480" s="223"/>
      <c r="P480" s="223"/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1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6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1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6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1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6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1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6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6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6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1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1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6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 hidden="1">
      <c r="A489" s="254" t="str">
        <f t="shared" si="81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6"/>
        <v>0</v>
      </c>
      <c r="O489" s="222"/>
      <c r="P489" s="222"/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7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8">+O492</f>
        <v>0</v>
      </c>
      <c r="P490" s="262">
        <f t="shared" si="88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7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7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9">+O494</f>
        <v>0</v>
      </c>
      <c r="P492" s="269">
        <f t="shared" si="89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7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7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7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7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7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90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7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90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7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9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7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0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2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>
      <c r="A503" s="254" t="str">
        <f t="shared" si="87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150000</v>
      </c>
      <c r="O503" s="262">
        <f>+O505+O530+O579</f>
        <v>30980</v>
      </c>
      <c r="P503" s="262">
        <f>+P505+P530+P579</f>
        <v>119020</v>
      </c>
      <c r="Q503" s="237"/>
      <c r="R503" s="237"/>
      <c r="S503" s="238"/>
      <c r="T503" s="237"/>
      <c r="U503" s="237"/>
      <c r="V503" s="237"/>
    </row>
    <row r="504" spans="1:235">
      <c r="A504" s="254" t="str">
        <f t="shared" si="87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>
      <c r="A505" s="254" t="str">
        <f t="shared" si="87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150000</v>
      </c>
      <c r="O505" s="269">
        <f>+O507</f>
        <v>30980</v>
      </c>
      <c r="P505" s="269">
        <f>+P507</f>
        <v>119020</v>
      </c>
      <c r="Q505" s="237"/>
      <c r="R505" s="237"/>
      <c r="S505" s="238"/>
      <c r="T505" s="237"/>
      <c r="U505" s="237"/>
      <c r="V505" s="237"/>
    </row>
    <row r="506" spans="1:235">
      <c r="A506" s="254" t="str">
        <f t="shared" si="87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>
      <c r="A507" s="254" t="str">
        <f t="shared" si="87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150000</v>
      </c>
      <c r="O507" s="235">
        <f t="shared" ref="O507:P507" si="93">+O509+O514+O524+O528</f>
        <v>30980</v>
      </c>
      <c r="P507" s="235">
        <f t="shared" si="93"/>
        <v>119020</v>
      </c>
      <c r="Q507" s="237"/>
      <c r="R507" s="237"/>
      <c r="S507" s="238"/>
      <c r="T507" s="237"/>
      <c r="U507" s="237"/>
      <c r="V507" s="237"/>
    </row>
    <row r="508" spans="1:235">
      <c r="A508" s="254" t="str">
        <f t="shared" si="87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7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4">SUM(O510:O513)</f>
        <v>0</v>
      </c>
      <c r="P509" s="274">
        <f t="shared" si="94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7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7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>
      <c r="A514" s="254" t="str">
        <f t="shared" si="87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150000</v>
      </c>
      <c r="O514" s="274">
        <f>SUM(O515:O523)</f>
        <v>30980</v>
      </c>
      <c r="P514" s="274">
        <f>SUM(P515:P523)</f>
        <v>119020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7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7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28.5" customHeight="1">
      <c r="A517" s="254" t="str">
        <f t="shared" si="87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5"/>
        <v>30980</v>
      </c>
      <c r="O517" s="223">
        <v>30980</v>
      </c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7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5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7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87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5"/>
        <v>0</v>
      </c>
      <c r="O520" s="223">
        <v>0</v>
      </c>
      <c r="P520" s="223"/>
      <c r="Q520" s="237"/>
      <c r="R520" s="237"/>
      <c r="S520" s="238"/>
      <c r="T520" s="237"/>
      <c r="U520" s="237"/>
      <c r="V520" s="237"/>
    </row>
    <row r="521" spans="1:22" hidden="1">
      <c r="A521" s="254" t="str">
        <f t="shared" si="87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5"/>
        <v>0</v>
      </c>
      <c r="O521" s="223">
        <v>0</v>
      </c>
      <c r="P521" s="223"/>
      <c r="Q521" s="237"/>
      <c r="R521" s="237"/>
      <c r="S521" s="238"/>
      <c r="T521" s="237"/>
      <c r="U521" s="237"/>
      <c r="V521" s="237"/>
    </row>
    <row r="522" spans="1:22" ht="15" customHeight="1">
      <c r="A522" s="254" t="str">
        <f t="shared" si="87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5"/>
        <v>119020</v>
      </c>
      <c r="O522" s="223"/>
      <c r="P522" s="223">
        <v>119020</v>
      </c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7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7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7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5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7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5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7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5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7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8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9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87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87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7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0">+O534+O536</f>
        <v>0</v>
      </c>
      <c r="P532" s="235">
        <f t="shared" si="100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7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7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7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1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7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7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1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7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2">+O540</f>
        <v>0</v>
      </c>
      <c r="P538" s="235">
        <f t="shared" si="102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7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3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3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3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3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103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06">+O549+O558+O560</f>
        <v>0</v>
      </c>
      <c r="P547" s="235">
        <f t="shared" si="106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103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103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07">SUM(O550:O557)</f>
        <v>0</v>
      </c>
      <c r="P549" s="274">
        <f t="shared" si="10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3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si="103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8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3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3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9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3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9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0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9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3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9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3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3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9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3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3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1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3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3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3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3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3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3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3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3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3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3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4">+O574</f>
        <v>0</v>
      </c>
      <c r="P572" s="235">
        <f t="shared" si="11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3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3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3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3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3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3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3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3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3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3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3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7">SUM(O584:O585)</f>
        <v>0</v>
      </c>
      <c r="P583" s="274">
        <f t="shared" si="11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3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3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3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70590</v>
      </c>
      <c r="O586" s="262">
        <f>+O588+O618+O635+O660</f>
        <v>70590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3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3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70590</v>
      </c>
      <c r="O588" s="269">
        <f>+O590+O613</f>
        <v>70590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70590</v>
      </c>
      <c r="O590" s="235">
        <f t="shared" ref="O590:P590" si="119">+O592+O597+O601+O605+O607+O609+O611</f>
        <v>70590</v>
      </c>
      <c r="P590" s="235">
        <f t="shared" si="119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70590</v>
      </c>
      <c r="O592" s="274">
        <f>SUM(O593:O596)</f>
        <v>70590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20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0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1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25.5">
      <c r="A595" s="254" t="str">
        <f t="shared" si="120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1"/>
        <v>70590</v>
      </c>
      <c r="O595" s="223">
        <v>70590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0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0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0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0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0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0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0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5">O612</f>
        <v>0</v>
      </c>
      <c r="P611" s="274">
        <f t="shared" si="12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0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0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0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0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7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0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7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20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20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20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20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20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8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9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9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0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1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2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3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4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4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5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5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5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5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5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5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5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5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5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5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5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5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5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5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6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7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7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7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7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7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7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7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7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7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8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9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0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 hidden="1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0</v>
      </c>
      <c r="O684" s="262">
        <f>+O686+O692+O713+O766</f>
        <v>0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 hidden="1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1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2">+O696+O704+O707+O710</f>
        <v>0</v>
      </c>
      <c r="P694" s="235">
        <f t="shared" si="142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3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3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3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3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3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4">SUM(O708:O709)</f>
        <v>0</v>
      </c>
      <c r="P707" s="274">
        <f t="shared" si="144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5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5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6">SUM(O711:O712)</f>
        <v>0</v>
      </c>
      <c r="P710" s="274">
        <f t="shared" si="146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7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7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 hidden="1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0</v>
      </c>
      <c r="O713" s="269">
        <f>+O715</f>
        <v>0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 hidden="1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 hidden="1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0</v>
      </c>
      <c r="O715" s="235">
        <f t="shared" ref="O715:P715" si="148">+O717+O725+O731+O733+O739+O746+O750+O758+O764</f>
        <v>0</v>
      </c>
      <c r="P715" s="235">
        <f t="shared" si="148"/>
        <v>0</v>
      </c>
      <c r="Q715" s="237"/>
      <c r="R715" s="237"/>
      <c r="S715" s="238"/>
      <c r="T715" s="237"/>
      <c r="U715" s="237"/>
      <c r="V715" s="237"/>
    </row>
    <row r="716" spans="1:22" hidden="1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9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9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9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9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9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9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9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54" hidden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637</v>
      </c>
      <c r="M725" s="268"/>
      <c r="N725" s="274">
        <f>O725+P725</f>
        <v>0</v>
      </c>
      <c r="O725" s="274">
        <f>SUM(O726:O730)</f>
        <v>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9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5.5" hidden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9"/>
        <v>0</v>
      </c>
      <c r="O727" s="223"/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9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0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9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9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9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9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9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1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9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9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9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9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2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9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3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9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9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9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9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9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5.5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9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4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9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9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9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9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5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6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6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6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7">SUM(O765)</f>
        <v>0</v>
      </c>
      <c r="P764" s="274">
        <f t="shared" si="157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8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9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9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60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0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0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60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 hidden="1"/>
    <row r="786" spans="1:15" hidden="1">
      <c r="A786" s="239"/>
      <c r="B786" s="239"/>
      <c r="C786" s="239"/>
      <c r="D786" s="239"/>
      <c r="E786" s="239"/>
      <c r="F786" s="239"/>
      <c r="G786" s="239"/>
      <c r="H786" s="239"/>
      <c r="I786" s="239"/>
      <c r="J786" s="239"/>
      <c r="K786" s="239"/>
      <c r="M786" s="239"/>
      <c r="N786" s="239"/>
      <c r="O786" s="239"/>
    </row>
    <row r="787" spans="1:15" hidden="1"/>
    <row r="788" spans="1:15" hidden="1">
      <c r="A788" s="239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M788" s="239"/>
      <c r="N788" s="239"/>
      <c r="O788" s="239"/>
    </row>
    <row r="789" spans="1:15" hidden="1">
      <c r="A789" s="239"/>
      <c r="B789" s="239"/>
      <c r="C789" s="239"/>
      <c r="D789" s="239"/>
      <c r="E789" s="239"/>
      <c r="F789" s="239"/>
      <c r="G789" s="239"/>
      <c r="H789" s="239"/>
      <c r="I789" s="239"/>
      <c r="J789" s="239"/>
      <c r="K789" s="239"/>
      <c r="M789" s="239"/>
      <c r="N789" s="239"/>
      <c r="O789" s="239"/>
    </row>
    <row r="790" spans="1:15" hidden="1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 hidden="1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 hidden="1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 hidden="1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 hidden="1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 hidden="1"/>
    <row r="796" spans="1:15" hidden="1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7" spans="1:15" hidden="1"/>
    <row r="798" spans="1:15" hidden="1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799" spans="1:15" hidden="1"/>
    <row r="800" spans="1:15" hidden="1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1" spans="1:15" hidden="1"/>
    <row r="802" spans="1:15" hidden="1">
      <c r="A802" s="239"/>
      <c r="B802" s="239"/>
      <c r="C802" s="239"/>
      <c r="D802" s="239"/>
      <c r="E802" s="239"/>
      <c r="F802" s="239"/>
      <c r="G802" s="239"/>
      <c r="H802" s="239"/>
      <c r="I802" s="239"/>
      <c r="J802" s="239"/>
      <c r="K802" s="239"/>
      <c r="M802" s="239"/>
      <c r="N802" s="239"/>
      <c r="O802" s="239"/>
    </row>
    <row r="803" spans="1:15" hidden="1">
      <c r="A803" s="239"/>
      <c r="B803" s="239"/>
      <c r="C803" s="239"/>
      <c r="D803" s="239"/>
      <c r="E803" s="239"/>
      <c r="F803" s="239"/>
      <c r="G803" s="239"/>
      <c r="H803" s="239"/>
      <c r="I803" s="239"/>
      <c r="J803" s="239"/>
      <c r="K803" s="239"/>
      <c r="M803" s="239"/>
      <c r="N803" s="239"/>
      <c r="O803" s="239"/>
    </row>
    <row r="804" spans="1:15" hidden="1"/>
    <row r="805" spans="1:15" hidden="1">
      <c r="A805" s="239"/>
      <c r="B805" s="239"/>
      <c r="C805" s="239"/>
      <c r="D805" s="239"/>
      <c r="E805" s="239"/>
      <c r="F805" s="239"/>
      <c r="G805" s="239"/>
      <c r="H805" s="239"/>
      <c r="I805" s="239"/>
      <c r="J805" s="239"/>
      <c r="K805" s="239"/>
      <c r="M805" s="239"/>
      <c r="N805" s="239"/>
      <c r="O805" s="239"/>
    </row>
    <row r="806" spans="1:15" hidden="1"/>
    <row r="807" spans="1:15" hidden="1">
      <c r="A807" s="239"/>
      <c r="B807" s="239"/>
      <c r="C807" s="239"/>
      <c r="D807" s="239"/>
      <c r="E807" s="239"/>
      <c r="F807" s="239"/>
      <c r="G807" s="239"/>
      <c r="H807" s="239"/>
      <c r="I807" s="239"/>
      <c r="J807" s="239"/>
      <c r="K807" s="239"/>
      <c r="M807" s="239"/>
      <c r="N807" s="239"/>
      <c r="O807" s="239"/>
    </row>
    <row r="808" spans="1:15" hidden="1"/>
    <row r="809" spans="1:15" hidden="1">
      <c r="A809" s="239"/>
      <c r="B809" s="239"/>
      <c r="C809" s="239"/>
      <c r="D809" s="239"/>
      <c r="E809" s="239"/>
      <c r="F809" s="239"/>
      <c r="G809" s="239"/>
      <c r="H809" s="239"/>
      <c r="I809" s="239"/>
      <c r="J809" s="239"/>
      <c r="K809" s="239"/>
      <c r="M809" s="239"/>
      <c r="N809" s="239"/>
      <c r="O809" s="239"/>
    </row>
    <row r="810" spans="1:15" hidden="1"/>
    <row r="811" spans="1:15" hidden="1">
      <c r="A811" s="239"/>
      <c r="B811" s="239"/>
      <c r="C811" s="239"/>
      <c r="D811" s="239"/>
      <c r="E811" s="239"/>
      <c r="F811" s="239"/>
      <c r="G811" s="239"/>
      <c r="H811" s="239"/>
      <c r="I811" s="239"/>
      <c r="J811" s="239"/>
      <c r="K811" s="239"/>
      <c r="M811" s="239"/>
      <c r="N811" s="239"/>
      <c r="O811" s="239"/>
    </row>
    <row r="812" spans="1:15" hidden="1"/>
    <row r="813" spans="1:15" hidden="1">
      <c r="A813" s="239"/>
      <c r="B813" s="239"/>
      <c r="C813" s="239"/>
      <c r="D813" s="239"/>
      <c r="E813" s="239"/>
      <c r="F813" s="239"/>
      <c r="G813" s="239"/>
      <c r="H813" s="239"/>
      <c r="I813" s="239"/>
      <c r="J813" s="239"/>
      <c r="K813" s="239"/>
      <c r="M813" s="239"/>
      <c r="N813" s="239"/>
      <c r="O813" s="239"/>
    </row>
    <row r="814" spans="1:15" hidden="1"/>
    <row r="815" spans="1:15" hidden="1">
      <c r="A815" s="239"/>
      <c r="B815" s="239"/>
      <c r="C815" s="239"/>
      <c r="D815" s="239"/>
      <c r="E815" s="239"/>
      <c r="F815" s="239"/>
      <c r="G815" s="239"/>
      <c r="H815" s="239"/>
      <c r="I815" s="239"/>
      <c r="J815" s="239"/>
      <c r="K815" s="239"/>
      <c r="M815" s="239"/>
      <c r="N815" s="239"/>
      <c r="O815" s="239"/>
    </row>
    <row r="816" spans="1:15" hidden="1"/>
    <row r="817" spans="1:15" hidden="1">
      <c r="A817" s="239"/>
      <c r="B817" s="239"/>
      <c r="C817" s="239"/>
      <c r="D817" s="239"/>
      <c r="E817" s="239"/>
      <c r="F817" s="239"/>
      <c r="G817" s="239"/>
      <c r="H817" s="239"/>
      <c r="I817" s="239"/>
      <c r="J817" s="239"/>
      <c r="K817" s="239"/>
      <c r="M817" s="239"/>
      <c r="N817" s="239"/>
      <c r="O817" s="239"/>
    </row>
    <row r="818" spans="1:15" hidden="1">
      <c r="A818" s="239"/>
      <c r="B818" s="239"/>
      <c r="C818" s="239"/>
      <c r="D818" s="239"/>
      <c r="E818" s="239"/>
      <c r="F818" s="239"/>
      <c r="G818" s="239"/>
      <c r="H818" s="239"/>
      <c r="I818" s="239"/>
      <c r="J818" s="239"/>
      <c r="K818" s="239"/>
      <c r="M818" s="239"/>
      <c r="N818" s="239"/>
      <c r="O818" s="239"/>
    </row>
    <row r="819" spans="1:15" hidden="1"/>
    <row r="820" spans="1:15" hidden="1">
      <c r="A820" s="239"/>
      <c r="B820" s="239"/>
      <c r="C820" s="239"/>
      <c r="D820" s="239"/>
      <c r="E820" s="239"/>
      <c r="F820" s="239"/>
      <c r="G820" s="239"/>
      <c r="H820" s="239"/>
      <c r="I820" s="239"/>
      <c r="J820" s="239"/>
      <c r="K820" s="239"/>
      <c r="M820" s="239"/>
      <c r="N820" s="239"/>
      <c r="O820" s="239"/>
    </row>
    <row r="821" spans="1:15" hidden="1"/>
    <row r="822" spans="1:15" hidden="1">
      <c r="A822" s="239"/>
      <c r="B822" s="239"/>
      <c r="C822" s="239"/>
      <c r="D822" s="239"/>
      <c r="E822" s="239"/>
      <c r="F822" s="239"/>
      <c r="G822" s="239"/>
      <c r="H822" s="239"/>
      <c r="I822" s="239"/>
      <c r="J822" s="239"/>
      <c r="K822" s="239"/>
      <c r="M822" s="239"/>
      <c r="N822" s="239"/>
      <c r="O822" s="239"/>
    </row>
    <row r="823" spans="1:15" hidden="1">
      <c r="A823" s="239"/>
      <c r="B823" s="239"/>
      <c r="C823" s="239"/>
      <c r="D823" s="239"/>
      <c r="E823" s="239"/>
      <c r="F823" s="239"/>
      <c r="G823" s="239"/>
      <c r="H823" s="239"/>
      <c r="I823" s="239"/>
      <c r="J823" s="239"/>
      <c r="K823" s="239"/>
      <c r="M823" s="239"/>
      <c r="N823" s="239"/>
      <c r="O823" s="239"/>
    </row>
    <row r="824" spans="1:15" hidden="1"/>
    <row r="825" spans="1:15" hidden="1">
      <c r="A825" s="239"/>
      <c r="B825" s="239"/>
      <c r="C825" s="239"/>
      <c r="D825" s="239"/>
      <c r="E825" s="239"/>
      <c r="F825" s="239"/>
      <c r="G825" s="239"/>
      <c r="H825" s="239"/>
      <c r="I825" s="239"/>
      <c r="J825" s="239"/>
      <c r="K825" s="239"/>
      <c r="M825" s="239"/>
      <c r="N825" s="239"/>
      <c r="O825" s="239"/>
    </row>
    <row r="826" spans="1:15" hidden="1">
      <c r="A826" s="239"/>
      <c r="B826" s="239"/>
      <c r="C826" s="239"/>
      <c r="D826" s="239"/>
      <c r="E826" s="239"/>
      <c r="F826" s="239"/>
      <c r="G826" s="239"/>
      <c r="H826" s="239"/>
      <c r="I826" s="239"/>
      <c r="J826" s="239"/>
      <c r="K826" s="239"/>
      <c r="M826" s="239"/>
      <c r="N826" s="239"/>
      <c r="O826" s="239"/>
    </row>
    <row r="827" spans="1:15" hidden="1">
      <c r="A827" s="239"/>
      <c r="B827" s="239"/>
      <c r="C827" s="239"/>
      <c r="D827" s="239"/>
      <c r="E827" s="239"/>
      <c r="F827" s="239"/>
      <c r="G827" s="239"/>
      <c r="H827" s="239"/>
      <c r="I827" s="239"/>
      <c r="J827" s="239"/>
      <c r="K827" s="239"/>
      <c r="M827" s="239"/>
      <c r="N827" s="239"/>
      <c r="O827" s="239"/>
    </row>
    <row r="828" spans="1:15" hidden="1">
      <c r="A828" s="239"/>
      <c r="B828" s="239"/>
      <c r="C828" s="239"/>
      <c r="D828" s="239"/>
      <c r="E828" s="239"/>
      <c r="F828" s="239"/>
      <c r="G828" s="239"/>
      <c r="H828" s="239"/>
      <c r="I828" s="239"/>
      <c r="J828" s="239"/>
      <c r="K828" s="239"/>
      <c r="M828" s="239"/>
      <c r="N828" s="239"/>
      <c r="O828" s="239"/>
    </row>
    <row r="829" spans="1:15" hidden="1">
      <c r="A829" s="239"/>
      <c r="B829" s="239"/>
      <c r="C829" s="239"/>
      <c r="D829" s="239"/>
      <c r="E829" s="239"/>
      <c r="F829" s="239"/>
      <c r="G829" s="239"/>
      <c r="H829" s="239"/>
      <c r="I829" s="239"/>
      <c r="J829" s="239"/>
      <c r="K829" s="239"/>
      <c r="M829" s="239"/>
      <c r="N829" s="239"/>
      <c r="O829" s="239"/>
    </row>
    <row r="830" spans="1:15" hidden="1"/>
    <row r="831" spans="1:15" hidden="1">
      <c r="A831" s="239"/>
      <c r="B831" s="239"/>
      <c r="C831" s="239"/>
      <c r="D831" s="239"/>
      <c r="E831" s="239"/>
      <c r="F831" s="239"/>
      <c r="G831" s="239"/>
      <c r="H831" s="239"/>
      <c r="I831" s="239"/>
      <c r="J831" s="239"/>
      <c r="K831" s="239"/>
      <c r="M831" s="239"/>
      <c r="N831" s="239"/>
      <c r="O831" s="239"/>
    </row>
    <row r="832" spans="1:15" hidden="1"/>
    <row r="833" spans="12:12" s="239" customFormat="1" hidden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2" spans="12:12" s="239" customFormat="1">
      <c r="L842" s="320"/>
    </row>
    <row r="843" spans="12:12" s="239" customFormat="1">
      <c r="L843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8" spans="12:12" s="239" customFormat="1">
      <c r="L858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1" spans="12:12" s="239" customFormat="1">
      <c r="L871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6" spans="12:12" s="239" customFormat="1">
      <c r="L906" s="320"/>
    </row>
    <row r="907" spans="12:12" s="239" customFormat="1">
      <c r="L907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6" spans="12:12" s="239" customFormat="1">
      <c r="L916" s="320"/>
    </row>
    <row r="917" spans="12:12" s="239" customFormat="1">
      <c r="L917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6" spans="12:12" s="239" customFormat="1">
      <c r="L926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6" spans="12:12" s="239" customFormat="1">
      <c r="L936" s="320"/>
    </row>
    <row r="937" spans="12:12" s="239" customFormat="1">
      <c r="L937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1" spans="12:12" s="239" customFormat="1">
      <c r="L951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4" spans="12:12" s="239" customFormat="1">
      <c r="L974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1" spans="12:12" s="239" customFormat="1">
      <c r="L981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2" spans="12:12" s="239" customFormat="1">
      <c r="L992" s="320"/>
    </row>
    <row r="994" spans="12:12" s="239" customFormat="1">
      <c r="L994" s="320"/>
    </row>
    <row r="995" spans="12:12" s="239" customFormat="1">
      <c r="L995" s="320"/>
    </row>
    <row r="997" spans="12:12" s="239" customFormat="1">
      <c r="L997" s="320"/>
    </row>
    <row r="998" spans="12:12" s="239" customFormat="1">
      <c r="L998" s="320"/>
    </row>
    <row r="999" spans="12:12" s="239" customFormat="1">
      <c r="L999" s="320"/>
    </row>
    <row r="1001" spans="12:12" s="239" customFormat="1">
      <c r="L1001" s="320"/>
    </row>
    <row r="1002" spans="12:12" s="239" customFormat="1">
      <c r="L1002" s="320"/>
    </row>
    <row r="1003" spans="12:12" s="239" customFormat="1">
      <c r="L1003" s="320"/>
    </row>
    <row r="1005" spans="12:12" s="239" customFormat="1">
      <c r="L1005" s="320"/>
    </row>
    <row r="1006" spans="12:12" s="239" customFormat="1">
      <c r="L1006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3" spans="12:12" s="239" customFormat="1">
      <c r="L1013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2" spans="12:12" s="239" customFormat="1">
      <c r="L1022" s="320"/>
    </row>
    <row r="1023" spans="12:12" s="239" customFormat="1">
      <c r="L1023" s="320"/>
    </row>
    <row r="1025" spans="12:12" s="239" customFormat="1">
      <c r="L1025" s="320"/>
    </row>
    <row r="1027" spans="12:12" s="239" customFormat="1">
      <c r="L1027" s="320"/>
    </row>
    <row r="1028" spans="12:12" s="239" customFormat="1">
      <c r="L1028" s="320"/>
    </row>
    <row r="1029" spans="12:12" s="239" customFormat="1">
      <c r="L1029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0" spans="12:12" s="239" customFormat="1">
      <c r="L1050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7" spans="12:12" s="239" customFormat="1">
      <c r="L1057" s="320"/>
    </row>
    <row r="1059" spans="12:12" s="239" customFormat="1">
      <c r="L1059" s="320"/>
    </row>
    <row r="1060" spans="12:12" s="239" customFormat="1">
      <c r="L1060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7" spans="12:12" s="239" customFormat="1">
      <c r="L1067" s="320"/>
    </row>
    <row r="1068" spans="12:12" s="239" customFormat="1">
      <c r="L1068" s="320"/>
    </row>
    <row r="1070" spans="12:12" s="239" customFormat="1">
      <c r="L1070" s="320"/>
    </row>
    <row r="1071" spans="12:12" s="239" customFormat="1">
      <c r="L1071" s="320"/>
    </row>
    <row r="1073" spans="12:12" s="239" customFormat="1">
      <c r="L1073" s="320"/>
    </row>
    <row r="1074" spans="12:12" s="239" customFormat="1">
      <c r="L1074" s="320"/>
    </row>
    <row r="1075" spans="12:12" s="239" customFormat="1">
      <c r="L1075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4" spans="12:12" s="239" customFormat="1">
      <c r="L1084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9" spans="12:12" s="239" customFormat="1">
      <c r="L1089" s="320"/>
    </row>
    <row r="1090" spans="12:12" s="239" customFormat="1">
      <c r="L1090" s="320"/>
    </row>
    <row r="1091" spans="12:12" s="239" customFormat="1">
      <c r="L1091" s="320"/>
    </row>
    <row r="1093" spans="12:12" s="239" customFormat="1">
      <c r="L1093" s="320"/>
    </row>
    <row r="1094" spans="12:12" s="239" customFormat="1">
      <c r="L1094" s="320"/>
    </row>
    <row r="1095" spans="12:12" s="239" customFormat="1">
      <c r="L1095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2" spans="12:12" s="239" customFormat="1">
      <c r="L1112" s="320"/>
    </row>
    <row r="1114" spans="12:12" s="239" customFormat="1">
      <c r="L1114" s="320"/>
    </row>
    <row r="1115" spans="12:12" s="239" customFormat="1">
      <c r="L1115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4" spans="12:12" s="239" customFormat="1">
      <c r="L1124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8" spans="12:12" s="239" customFormat="1">
      <c r="L1138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3" spans="12:12" s="239" customFormat="1">
      <c r="L1153" s="320"/>
    </row>
    <row r="1155" spans="12:12" s="239" customFormat="1">
      <c r="L1155" s="320"/>
    </row>
    <row r="1157" spans="12:12" s="239" customFormat="1">
      <c r="L1157" s="320"/>
    </row>
    <row r="1158" spans="12:12" s="239" customFormat="1">
      <c r="L1158" s="320"/>
    </row>
    <row r="1160" spans="12:12" s="239" customFormat="1">
      <c r="L1160" s="320"/>
    </row>
    <row r="1161" spans="12:12" s="239" customFormat="1">
      <c r="L1161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7" spans="12:12" s="239" customFormat="1">
      <c r="L1177" s="320"/>
    </row>
    <row r="1178" spans="12:12" s="239" customFormat="1">
      <c r="L1178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3" spans="12:12" s="239" customFormat="1">
      <c r="L1193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6" spans="12:12" s="239" customFormat="1">
      <c r="L1206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1" spans="12:12" s="239" customFormat="1">
      <c r="L1241" s="320"/>
    </row>
    <row r="1242" spans="12:12" s="239" customFormat="1">
      <c r="L1242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1" spans="12:12" s="239" customFormat="1">
      <c r="L1251" s="320"/>
    </row>
    <row r="1252" spans="12:12" s="239" customFormat="1">
      <c r="L1252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1" spans="12:12" s="239" customFormat="1">
      <c r="L1261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1" spans="12:12" s="239" customFormat="1">
      <c r="L1271" s="320"/>
    </row>
    <row r="1272" spans="12:12" s="239" customFormat="1">
      <c r="L1272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6" spans="12:12" s="239" customFormat="1">
      <c r="L1286" s="320"/>
    </row>
    <row r="1287" spans="12:12" s="239" customFormat="1">
      <c r="L1287" s="32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6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48" customWidth="1"/>
    <col min="2" max="2" width="5.140625" style="49" hidden="1" customWidth="1"/>
    <col min="3" max="3" width="48.140625" style="48" customWidth="1"/>
    <col min="4" max="4" width="5.140625" style="49" customWidth="1"/>
    <col min="5" max="5" width="17.85546875" style="48" customWidth="1"/>
    <col min="6" max="9" width="16.7109375" style="48" customWidth="1"/>
    <col min="10" max="13" width="15" style="48" customWidth="1"/>
    <col min="14" max="14" width="18.42578125" style="48" customWidth="1"/>
    <col min="15" max="15" width="18.28515625" style="48" customWidth="1"/>
    <col min="16" max="16" width="10.7109375" style="48" customWidth="1"/>
    <col min="17" max="16384" width="9.140625" style="48"/>
  </cols>
  <sheetData>
    <row r="1" spans="1:16" ht="15.75" customHeight="1">
      <c r="E1" s="333"/>
      <c r="F1" s="333"/>
      <c r="G1" s="333"/>
      <c r="H1" s="333"/>
      <c r="I1" s="333"/>
      <c r="J1" s="333"/>
      <c r="K1" s="333" t="s">
        <v>366</v>
      </c>
      <c r="L1" s="333"/>
      <c r="M1" s="333"/>
    </row>
    <row r="2" spans="1:16" ht="15.75" customHeight="1">
      <c r="E2" s="333"/>
      <c r="F2" s="333"/>
      <c r="G2" s="333"/>
      <c r="H2" s="333"/>
      <c r="I2" s="333"/>
      <c r="J2" s="333"/>
      <c r="K2" s="333" t="s">
        <v>367</v>
      </c>
      <c r="L2" s="333"/>
      <c r="M2" s="333"/>
    </row>
    <row r="3" spans="1:16" ht="15.75" customHeight="1">
      <c r="E3" s="333"/>
      <c r="F3" s="333"/>
      <c r="G3" s="333"/>
      <c r="H3" s="333"/>
      <c r="I3" s="333"/>
      <c r="J3" s="333"/>
      <c r="K3" s="333" t="s">
        <v>368</v>
      </c>
      <c r="L3" s="333"/>
      <c r="M3" s="333"/>
    </row>
    <row r="4" spans="1:16" ht="15.75" customHeight="1">
      <c r="E4" s="333"/>
      <c r="F4" s="333"/>
      <c r="G4" s="333"/>
      <c r="H4" s="333"/>
      <c r="I4" s="333"/>
      <c r="J4" s="333"/>
      <c r="K4" s="333" t="s">
        <v>369</v>
      </c>
      <c r="L4" s="333"/>
      <c r="M4" s="333"/>
    </row>
    <row r="6" spans="1:16" ht="38.25" customHeight="1">
      <c r="A6" s="334" t="s">
        <v>370</v>
      </c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50"/>
      <c r="O6" s="50"/>
      <c r="P6" s="50"/>
    </row>
    <row r="7" spans="1:16" ht="15.75">
      <c r="A7" s="51"/>
      <c r="B7" s="51"/>
      <c r="C7" s="51"/>
      <c r="D7" s="51"/>
    </row>
    <row r="8" spans="1:16">
      <c r="A8" s="52"/>
      <c r="B8" s="53"/>
      <c r="C8" s="52"/>
      <c r="D8" s="53"/>
      <c r="F8" s="335" t="s">
        <v>97</v>
      </c>
      <c r="G8" s="335"/>
      <c r="H8" s="335"/>
      <c r="I8" s="335"/>
      <c r="J8" s="335"/>
      <c r="K8" s="335"/>
      <c r="L8" s="335"/>
      <c r="M8" s="335"/>
    </row>
    <row r="9" spans="1:16" ht="16.5" customHeight="1">
      <c r="A9" s="336" t="s">
        <v>371</v>
      </c>
      <c r="B9" s="332" t="s">
        <v>372</v>
      </c>
      <c r="C9" s="337" t="s">
        <v>373</v>
      </c>
      <c r="D9" s="332" t="s">
        <v>372</v>
      </c>
      <c r="E9" s="338" t="s">
        <v>374</v>
      </c>
      <c r="F9" s="339" t="s">
        <v>375</v>
      </c>
      <c r="G9" s="340"/>
      <c r="H9" s="340"/>
      <c r="I9" s="340"/>
      <c r="J9" s="340"/>
      <c r="K9" s="340"/>
      <c r="L9" s="340"/>
      <c r="M9" s="341"/>
    </row>
    <row r="10" spans="1:16" ht="20.25" customHeight="1">
      <c r="A10" s="336"/>
      <c r="B10" s="332"/>
      <c r="C10" s="337"/>
      <c r="D10" s="332"/>
      <c r="E10" s="338"/>
      <c r="F10" s="338" t="s">
        <v>376</v>
      </c>
      <c r="G10" s="338"/>
      <c r="H10" s="338"/>
      <c r="I10" s="338"/>
      <c r="J10" s="338" t="s">
        <v>377</v>
      </c>
      <c r="K10" s="338"/>
      <c r="L10" s="338"/>
      <c r="M10" s="338"/>
    </row>
    <row r="11" spans="1:16">
      <c r="A11" s="336"/>
      <c r="B11" s="332"/>
      <c r="C11" s="337"/>
      <c r="D11" s="332"/>
      <c r="E11" s="338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4">
        <v>1</v>
      </c>
      <c r="B12" s="54">
        <v>3</v>
      </c>
      <c r="C12" s="54">
        <v>2</v>
      </c>
      <c r="D12" s="54">
        <v>3</v>
      </c>
      <c r="E12" s="55">
        <v>4</v>
      </c>
      <c r="F12" s="55">
        <v>5</v>
      </c>
      <c r="G12" s="54">
        <v>6</v>
      </c>
      <c r="H12" s="54">
        <v>7</v>
      </c>
      <c r="I12" s="54">
        <v>8</v>
      </c>
      <c r="J12" s="55">
        <v>9</v>
      </c>
      <c r="K12" s="55">
        <v>10</v>
      </c>
      <c r="L12" s="54">
        <v>11</v>
      </c>
      <c r="M12" s="54">
        <v>12</v>
      </c>
    </row>
    <row r="13" spans="1:16" ht="24.75" customHeight="1">
      <c r="A13" s="56">
        <v>4000</v>
      </c>
      <c r="B13" s="57"/>
      <c r="C13" s="58" t="s">
        <v>382</v>
      </c>
      <c r="D13" s="57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59"/>
      <c r="B14" s="60"/>
      <c r="C14" s="61" t="s">
        <v>383</v>
      </c>
      <c r="D14" s="60"/>
      <c r="E14" s="62"/>
      <c r="F14" s="62"/>
      <c r="G14" s="62"/>
      <c r="H14" s="62"/>
      <c r="I14" s="62"/>
      <c r="J14" s="19"/>
      <c r="K14" s="19"/>
      <c r="L14" s="19"/>
      <c r="M14" s="19"/>
      <c r="N14" s="63" t="s">
        <v>384</v>
      </c>
      <c r="O14" s="64" t="s">
        <v>385</v>
      </c>
    </row>
    <row r="15" spans="1:16" ht="22.5" customHeight="1">
      <c r="A15" s="65">
        <v>4050</v>
      </c>
      <c r="B15" s="66" t="s">
        <v>361</v>
      </c>
      <c r="C15" s="67" t="s">
        <v>386</v>
      </c>
      <c r="D15" s="66" t="s">
        <v>361</v>
      </c>
      <c r="E15" s="68"/>
      <c r="F15" s="68"/>
      <c r="G15" s="68"/>
      <c r="H15" s="68"/>
      <c r="I15" s="68"/>
      <c r="J15" s="68"/>
      <c r="K15" s="68"/>
      <c r="L15" s="68"/>
      <c r="M15" s="68"/>
      <c r="N15" s="69" t="e">
        <f>+F21+F22+#REF!+F27+F28+F29+F30+F31+F34+F35+F38+F39+F40+F41+F42+F43+F44+F47+F50+F51+F54+F55+F56+F57+F62+F66+F74+F75+F76+F79+F85+F90+F93+F96+F99+F100+F71</f>
        <v>#REF!</v>
      </c>
      <c r="O15" s="69">
        <f>+J99+J108+J109+J112+J113+J114+J117+J119+J122+J127+J130+J107</f>
        <v>0</v>
      </c>
      <c r="P15" s="63"/>
    </row>
    <row r="16" spans="1:16">
      <c r="A16" s="59"/>
      <c r="B16" s="60"/>
      <c r="C16" s="61" t="s">
        <v>383</v>
      </c>
      <c r="D16" s="60"/>
      <c r="E16" s="62"/>
      <c r="F16" s="62"/>
      <c r="G16" s="62"/>
      <c r="H16" s="62"/>
      <c r="I16" s="62"/>
      <c r="J16" s="62"/>
      <c r="K16" s="62"/>
      <c r="L16" s="62"/>
      <c r="M16" s="62"/>
      <c r="N16" s="69"/>
      <c r="O16" s="69"/>
      <c r="P16" s="70"/>
    </row>
    <row r="17" spans="1:16" ht="17.25" customHeight="1">
      <c r="A17" s="71">
        <v>4100</v>
      </c>
      <c r="B17" s="72" t="s">
        <v>361</v>
      </c>
      <c r="C17" s="73" t="s">
        <v>387</v>
      </c>
      <c r="D17" s="72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69"/>
      <c r="O17" s="69"/>
      <c r="P17" s="70"/>
    </row>
    <row r="18" spans="1:16">
      <c r="A18" s="59"/>
      <c r="B18" s="60"/>
      <c r="C18" s="61" t="s">
        <v>383</v>
      </c>
      <c r="D18" s="60"/>
      <c r="E18" s="62"/>
      <c r="F18" s="62"/>
      <c r="G18" s="62"/>
      <c r="H18" s="62"/>
      <c r="I18" s="62"/>
      <c r="J18" s="62"/>
      <c r="K18" s="62"/>
      <c r="L18" s="62"/>
      <c r="M18" s="62"/>
      <c r="N18" s="69"/>
      <c r="O18" s="69"/>
      <c r="P18" s="70"/>
    </row>
    <row r="19" spans="1:16" ht="27">
      <c r="A19" s="74">
        <v>4110</v>
      </c>
      <c r="B19" s="75" t="s">
        <v>361</v>
      </c>
      <c r="C19" s="76" t="s">
        <v>388</v>
      </c>
      <c r="D19" s="75" t="s">
        <v>361</v>
      </c>
      <c r="E19" s="21"/>
      <c r="F19" s="21"/>
      <c r="G19" s="21"/>
      <c r="H19" s="21"/>
      <c r="I19" s="21"/>
      <c r="J19" s="21"/>
      <c r="K19" s="21"/>
      <c r="L19" s="21"/>
      <c r="M19" s="21"/>
    </row>
    <row r="20" spans="1:16">
      <c r="A20" s="54"/>
      <c r="B20" s="77"/>
      <c r="C20" s="61" t="s">
        <v>110</v>
      </c>
      <c r="D20" s="77"/>
      <c r="E20" s="62"/>
      <c r="F20" s="62"/>
      <c r="G20" s="62"/>
      <c r="H20" s="62"/>
      <c r="I20" s="62"/>
      <c r="J20" s="78"/>
      <c r="K20" s="78"/>
      <c r="L20" s="78"/>
      <c r="M20" s="78"/>
    </row>
    <row r="21" spans="1:16" ht="21" customHeight="1">
      <c r="A21" s="79">
        <v>4111</v>
      </c>
      <c r="B21" s="80">
        <v>4111</v>
      </c>
      <c r="C21" s="81" t="s">
        <v>112</v>
      </c>
      <c r="D21" s="80">
        <v>4111</v>
      </c>
      <c r="E21" s="31"/>
      <c r="F21" s="31"/>
      <c r="G21" s="31"/>
      <c r="H21" s="31"/>
      <c r="I21" s="31"/>
      <c r="J21" s="31"/>
      <c r="K21" s="31"/>
      <c r="L21" s="31"/>
      <c r="M21" s="31"/>
    </row>
    <row r="22" spans="1:16" ht="29.25" customHeight="1">
      <c r="A22" s="79">
        <v>4112</v>
      </c>
      <c r="B22" s="82">
        <v>4112</v>
      </c>
      <c r="C22" s="81" t="s">
        <v>113</v>
      </c>
      <c r="D22" s="82">
        <v>4112</v>
      </c>
      <c r="E22" s="31"/>
      <c r="F22" s="31"/>
      <c r="G22" s="31"/>
      <c r="H22" s="31"/>
      <c r="I22" s="31"/>
      <c r="J22" s="31"/>
      <c r="K22" s="31"/>
      <c r="L22" s="31"/>
      <c r="M22" s="31"/>
    </row>
    <row r="23" spans="1:16" ht="25.5">
      <c r="A23" s="71">
        <v>4200</v>
      </c>
      <c r="B23" s="72" t="s">
        <v>361</v>
      </c>
      <c r="C23" s="83" t="s">
        <v>389</v>
      </c>
      <c r="D23" s="72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59"/>
      <c r="B24" s="60"/>
      <c r="C24" s="61" t="s">
        <v>383</v>
      </c>
      <c r="D24" s="60"/>
      <c r="E24" s="62"/>
      <c r="F24" s="62"/>
      <c r="G24" s="62"/>
      <c r="H24" s="62"/>
      <c r="I24" s="62"/>
      <c r="J24" s="62"/>
      <c r="K24" s="62"/>
      <c r="L24" s="62"/>
      <c r="M24" s="62"/>
    </row>
    <row r="25" spans="1:16" ht="13.5">
      <c r="A25" s="74">
        <v>4210</v>
      </c>
      <c r="B25" s="75" t="s">
        <v>361</v>
      </c>
      <c r="C25" s="84" t="s">
        <v>390</v>
      </c>
      <c r="D25" s="75" t="s">
        <v>361</v>
      </c>
      <c r="E25" s="21"/>
      <c r="F25" s="21"/>
      <c r="G25" s="21"/>
      <c r="H25" s="21"/>
      <c r="I25" s="21"/>
      <c r="J25" s="21"/>
      <c r="K25" s="21"/>
      <c r="L25" s="21"/>
      <c r="M25" s="21"/>
    </row>
    <row r="26" spans="1:16">
      <c r="A26" s="54"/>
      <c r="B26" s="77"/>
      <c r="C26" s="61" t="s">
        <v>110</v>
      </c>
      <c r="D26" s="77"/>
      <c r="E26" s="62"/>
      <c r="F26" s="62"/>
      <c r="G26" s="62"/>
      <c r="H26" s="62"/>
      <c r="I26" s="62"/>
      <c r="J26" s="62"/>
      <c r="K26" s="62"/>
      <c r="L26" s="62"/>
      <c r="M26" s="62"/>
    </row>
    <row r="27" spans="1:16" ht="16.5" customHeight="1">
      <c r="A27" s="79">
        <v>4212</v>
      </c>
      <c r="B27" s="82">
        <v>4212</v>
      </c>
      <c r="C27" s="81" t="s">
        <v>114</v>
      </c>
      <c r="D27" s="82">
        <v>4212</v>
      </c>
      <c r="E27" s="31"/>
      <c r="F27" s="31"/>
      <c r="G27" s="31"/>
      <c r="H27" s="31"/>
      <c r="I27" s="31"/>
      <c r="J27" s="31"/>
      <c r="K27" s="31"/>
      <c r="L27" s="31"/>
      <c r="M27" s="31"/>
    </row>
    <row r="28" spans="1:16" ht="16.5" customHeight="1">
      <c r="A28" s="79">
        <v>4213</v>
      </c>
      <c r="B28" s="82">
        <v>4213</v>
      </c>
      <c r="C28" s="81" t="s">
        <v>115</v>
      </c>
      <c r="D28" s="82">
        <v>4213</v>
      </c>
      <c r="E28" s="31"/>
      <c r="F28" s="31"/>
      <c r="G28" s="31"/>
      <c r="H28" s="31"/>
      <c r="I28" s="31"/>
      <c r="J28" s="31"/>
      <c r="K28" s="31"/>
      <c r="L28" s="31"/>
      <c r="M28" s="31"/>
    </row>
    <row r="29" spans="1:16" ht="16.5" customHeight="1">
      <c r="A29" s="79">
        <v>4214</v>
      </c>
      <c r="B29" s="82">
        <v>4214</v>
      </c>
      <c r="C29" s="81" t="s">
        <v>116</v>
      </c>
      <c r="D29" s="82">
        <v>4214</v>
      </c>
      <c r="E29" s="31"/>
      <c r="F29" s="31"/>
      <c r="G29" s="31"/>
      <c r="H29" s="31"/>
      <c r="I29" s="31"/>
      <c r="J29" s="31"/>
      <c r="K29" s="31"/>
      <c r="L29" s="31"/>
      <c r="M29" s="31"/>
    </row>
    <row r="30" spans="1:16" ht="16.5" customHeight="1">
      <c r="A30" s="79">
        <v>4215</v>
      </c>
      <c r="B30" s="82">
        <v>4215</v>
      </c>
      <c r="C30" s="81" t="s">
        <v>117</v>
      </c>
      <c r="D30" s="82">
        <v>4215</v>
      </c>
      <c r="E30" s="31"/>
      <c r="F30" s="31"/>
      <c r="G30" s="31"/>
      <c r="H30" s="31"/>
      <c r="I30" s="31"/>
      <c r="J30" s="31"/>
      <c r="K30" s="31"/>
      <c r="L30" s="31"/>
      <c r="M30" s="31"/>
    </row>
    <row r="31" spans="1:16" ht="16.5" customHeight="1">
      <c r="A31" s="79">
        <v>4216</v>
      </c>
      <c r="B31" s="82">
        <v>4216</v>
      </c>
      <c r="C31" s="81" t="s">
        <v>118</v>
      </c>
      <c r="D31" s="82">
        <v>4216</v>
      </c>
      <c r="E31" s="31"/>
      <c r="F31" s="31"/>
      <c r="G31" s="31"/>
      <c r="H31" s="31"/>
      <c r="I31" s="31"/>
      <c r="J31" s="31"/>
      <c r="K31" s="31"/>
      <c r="L31" s="31"/>
      <c r="M31" s="31"/>
    </row>
    <row r="32" spans="1:16" ht="27">
      <c r="A32" s="74">
        <v>4220</v>
      </c>
      <c r="B32" s="75" t="s">
        <v>361</v>
      </c>
      <c r="C32" s="84" t="s">
        <v>391</v>
      </c>
      <c r="D32" s="75" t="s">
        <v>361</v>
      </c>
      <c r="E32" s="21"/>
      <c r="F32" s="21"/>
      <c r="G32" s="21"/>
      <c r="H32" s="21"/>
      <c r="I32" s="21"/>
      <c r="J32" s="21"/>
      <c r="K32" s="21"/>
      <c r="L32" s="21"/>
      <c r="M32" s="21"/>
    </row>
    <row r="33" spans="1:13">
      <c r="A33" s="54"/>
      <c r="B33" s="77"/>
      <c r="C33" s="61" t="s">
        <v>110</v>
      </c>
      <c r="D33" s="77"/>
      <c r="E33" s="62"/>
      <c r="F33" s="62"/>
      <c r="G33" s="62"/>
      <c r="H33" s="62"/>
      <c r="I33" s="62"/>
      <c r="J33" s="62"/>
      <c r="K33" s="62"/>
      <c r="L33" s="62"/>
      <c r="M33" s="62"/>
    </row>
    <row r="34" spans="1:13" ht="16.5" customHeight="1">
      <c r="A34" s="79">
        <v>4221</v>
      </c>
      <c r="B34" s="79">
        <v>4221</v>
      </c>
      <c r="C34" s="81" t="s">
        <v>392</v>
      </c>
      <c r="D34" s="79">
        <v>4221</v>
      </c>
      <c r="E34" s="31"/>
      <c r="F34" s="31"/>
      <c r="G34" s="31"/>
      <c r="H34" s="31"/>
      <c r="I34" s="31"/>
      <c r="J34" s="31"/>
      <c r="K34" s="31"/>
      <c r="L34" s="31"/>
      <c r="M34" s="31"/>
    </row>
    <row r="35" spans="1:13" ht="16.5" customHeight="1">
      <c r="A35" s="79">
        <v>4222</v>
      </c>
      <c r="B35" s="82">
        <v>4222</v>
      </c>
      <c r="C35" s="81" t="s">
        <v>119</v>
      </c>
      <c r="D35" s="82">
        <v>4222</v>
      </c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27">
      <c r="A36" s="74">
        <v>4230</v>
      </c>
      <c r="B36" s="75" t="s">
        <v>361</v>
      </c>
      <c r="C36" s="84" t="s">
        <v>393</v>
      </c>
      <c r="D36" s="75" t="s">
        <v>361</v>
      </c>
      <c r="E36" s="21"/>
      <c r="F36" s="21"/>
      <c r="G36" s="21"/>
      <c r="H36" s="21"/>
      <c r="I36" s="21"/>
      <c r="J36" s="21"/>
      <c r="K36" s="21"/>
      <c r="L36" s="21"/>
      <c r="M36" s="21"/>
    </row>
    <row r="37" spans="1:13">
      <c r="A37" s="54"/>
      <c r="B37" s="77"/>
      <c r="C37" s="61" t="s">
        <v>110</v>
      </c>
      <c r="D37" s="77"/>
      <c r="E37" s="62"/>
      <c r="F37" s="62"/>
      <c r="G37" s="62"/>
      <c r="H37" s="62"/>
      <c r="I37" s="62"/>
      <c r="J37" s="62"/>
      <c r="K37" s="62"/>
      <c r="L37" s="62"/>
      <c r="M37" s="62"/>
    </row>
    <row r="38" spans="1:13" ht="17.25" customHeight="1">
      <c r="A38" s="79">
        <v>4231</v>
      </c>
      <c r="B38" s="82">
        <v>4231</v>
      </c>
      <c r="C38" s="81" t="s">
        <v>120</v>
      </c>
      <c r="D38" s="82">
        <v>4231</v>
      </c>
      <c r="E38" s="31"/>
      <c r="F38" s="31"/>
      <c r="G38" s="31"/>
      <c r="H38" s="31"/>
      <c r="I38" s="31"/>
      <c r="J38" s="31"/>
      <c r="K38" s="31"/>
      <c r="L38" s="31"/>
      <c r="M38" s="31"/>
    </row>
    <row r="39" spans="1:13" ht="17.25" customHeight="1">
      <c r="A39" s="79">
        <v>4232</v>
      </c>
      <c r="B39" s="82">
        <v>4232</v>
      </c>
      <c r="C39" s="81" t="s">
        <v>121</v>
      </c>
      <c r="D39" s="82">
        <v>4232</v>
      </c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29.25" customHeight="1">
      <c r="A40" s="79">
        <v>4233</v>
      </c>
      <c r="B40" s="82">
        <v>4233</v>
      </c>
      <c r="C40" s="81" t="s">
        <v>394</v>
      </c>
      <c r="D40" s="82">
        <v>4233</v>
      </c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7.25" customHeight="1">
      <c r="A41" s="79">
        <v>4234</v>
      </c>
      <c r="B41" s="82">
        <v>4234</v>
      </c>
      <c r="C41" s="81" t="s">
        <v>122</v>
      </c>
      <c r="D41" s="82">
        <v>4234</v>
      </c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7.25" customHeight="1">
      <c r="A42" s="79">
        <v>4235</v>
      </c>
      <c r="B42" s="82">
        <v>4235</v>
      </c>
      <c r="C42" s="81" t="s">
        <v>123</v>
      </c>
      <c r="D42" s="82">
        <v>4235</v>
      </c>
      <c r="E42" s="31"/>
      <c r="F42" s="31"/>
      <c r="G42" s="31"/>
      <c r="H42" s="31"/>
      <c r="I42" s="31"/>
      <c r="J42" s="31"/>
      <c r="K42" s="31"/>
      <c r="L42" s="31"/>
      <c r="M42" s="31"/>
    </row>
    <row r="43" spans="1:13" ht="17.25" customHeight="1">
      <c r="A43" s="79">
        <v>4237</v>
      </c>
      <c r="B43" s="82">
        <v>4237</v>
      </c>
      <c r="C43" s="81" t="s">
        <v>124</v>
      </c>
      <c r="D43" s="82">
        <v>4237</v>
      </c>
      <c r="E43" s="31"/>
      <c r="F43" s="31"/>
      <c r="G43" s="31"/>
      <c r="H43" s="31"/>
      <c r="I43" s="31"/>
      <c r="J43" s="31"/>
      <c r="K43" s="31"/>
      <c r="L43" s="31"/>
      <c r="M43" s="31"/>
    </row>
    <row r="44" spans="1:13" ht="17.25" customHeight="1">
      <c r="A44" s="79">
        <v>4238</v>
      </c>
      <c r="B44" s="82">
        <v>4239</v>
      </c>
      <c r="C44" s="81" t="s">
        <v>125</v>
      </c>
      <c r="D44" s="82">
        <v>4239</v>
      </c>
      <c r="E44" s="31"/>
      <c r="F44" s="31"/>
      <c r="G44" s="31"/>
      <c r="H44" s="31"/>
      <c r="I44" s="31"/>
      <c r="J44" s="31"/>
      <c r="K44" s="31"/>
      <c r="L44" s="31"/>
      <c r="M44" s="31"/>
    </row>
    <row r="45" spans="1:13" ht="27">
      <c r="A45" s="74">
        <v>4240</v>
      </c>
      <c r="B45" s="75" t="s">
        <v>361</v>
      </c>
      <c r="C45" s="84" t="s">
        <v>395</v>
      </c>
      <c r="D45" s="75" t="s">
        <v>361</v>
      </c>
      <c r="E45" s="21"/>
      <c r="F45" s="21"/>
      <c r="G45" s="21"/>
      <c r="H45" s="21"/>
      <c r="I45" s="21"/>
      <c r="J45" s="21"/>
      <c r="K45" s="21"/>
      <c r="L45" s="21"/>
      <c r="M45" s="21"/>
    </row>
    <row r="46" spans="1:13">
      <c r="A46" s="54"/>
      <c r="B46" s="77"/>
      <c r="C46" s="61" t="s">
        <v>110</v>
      </c>
      <c r="D46" s="77"/>
      <c r="E46" s="62"/>
      <c r="F46" s="62"/>
      <c r="G46" s="62"/>
      <c r="H46" s="62"/>
      <c r="I46" s="62"/>
      <c r="J46" s="62"/>
      <c r="K46" s="62"/>
      <c r="L46" s="62"/>
      <c r="M46" s="62"/>
    </row>
    <row r="47" spans="1:13" ht="18.75" customHeight="1">
      <c r="A47" s="79">
        <v>4241</v>
      </c>
      <c r="B47" s="82">
        <v>4241</v>
      </c>
      <c r="C47" s="81" t="s">
        <v>396</v>
      </c>
      <c r="D47" s="82">
        <v>4241</v>
      </c>
      <c r="E47" s="31"/>
      <c r="F47" s="31"/>
      <c r="G47" s="31"/>
      <c r="H47" s="31"/>
      <c r="I47" s="31"/>
      <c r="J47" s="31"/>
      <c r="K47" s="31"/>
      <c r="L47" s="31"/>
      <c r="M47" s="31"/>
    </row>
    <row r="48" spans="1:13" ht="27">
      <c r="A48" s="74">
        <v>4250</v>
      </c>
      <c r="B48" s="75" t="s">
        <v>361</v>
      </c>
      <c r="C48" s="84" t="s">
        <v>397</v>
      </c>
      <c r="D48" s="75" t="s">
        <v>361</v>
      </c>
      <c r="E48" s="21"/>
      <c r="F48" s="21"/>
      <c r="G48" s="21"/>
      <c r="H48" s="21"/>
      <c r="I48" s="21"/>
      <c r="J48" s="21"/>
      <c r="K48" s="21"/>
      <c r="L48" s="21"/>
      <c r="M48" s="21"/>
    </row>
    <row r="49" spans="1:13">
      <c r="A49" s="54"/>
      <c r="B49" s="77"/>
      <c r="C49" s="61" t="s">
        <v>110</v>
      </c>
      <c r="D49" s="77"/>
      <c r="E49" s="62"/>
      <c r="F49" s="62"/>
      <c r="G49" s="62"/>
      <c r="H49" s="62"/>
      <c r="I49" s="62"/>
      <c r="J49" s="62"/>
      <c r="K49" s="62"/>
      <c r="L49" s="62"/>
      <c r="M49" s="62"/>
    </row>
    <row r="50" spans="1:13" ht="29.25" customHeight="1">
      <c r="A50" s="79">
        <v>4251</v>
      </c>
      <c r="B50" s="82">
        <v>4251</v>
      </c>
      <c r="C50" s="81" t="s">
        <v>142</v>
      </c>
      <c r="D50" s="82">
        <v>4251</v>
      </c>
      <c r="E50" s="31"/>
      <c r="F50" s="31"/>
      <c r="G50" s="31"/>
      <c r="H50" s="31"/>
      <c r="I50" s="31"/>
      <c r="J50" s="31"/>
      <c r="K50" s="31"/>
      <c r="L50" s="31"/>
      <c r="M50" s="31"/>
    </row>
    <row r="51" spans="1:13" ht="29.25" customHeight="1">
      <c r="A51" s="79">
        <v>4252</v>
      </c>
      <c r="B51" s="82">
        <v>4252</v>
      </c>
      <c r="C51" s="81" t="s">
        <v>127</v>
      </c>
      <c r="D51" s="82">
        <v>4252</v>
      </c>
      <c r="E51" s="31"/>
      <c r="F51" s="31"/>
      <c r="G51" s="31"/>
      <c r="H51" s="31"/>
      <c r="I51" s="31"/>
      <c r="J51" s="31"/>
      <c r="K51" s="31"/>
      <c r="L51" s="31"/>
      <c r="M51" s="31"/>
    </row>
    <row r="52" spans="1:13" ht="17.25" customHeight="1">
      <c r="A52" s="74">
        <v>4260</v>
      </c>
      <c r="B52" s="75" t="s">
        <v>361</v>
      </c>
      <c r="C52" s="84" t="s">
        <v>398</v>
      </c>
      <c r="D52" s="75" t="s">
        <v>361</v>
      </c>
      <c r="E52" s="21"/>
      <c r="F52" s="21"/>
      <c r="G52" s="21"/>
      <c r="H52" s="21"/>
      <c r="I52" s="21"/>
      <c r="J52" s="21"/>
      <c r="K52" s="21"/>
      <c r="L52" s="21"/>
      <c r="M52" s="21"/>
    </row>
    <row r="53" spans="1:13">
      <c r="A53" s="54"/>
      <c r="B53" s="77"/>
      <c r="C53" s="61" t="s">
        <v>110</v>
      </c>
      <c r="D53" s="77"/>
      <c r="E53" s="62"/>
      <c r="F53" s="62"/>
      <c r="G53" s="62"/>
      <c r="H53" s="62"/>
      <c r="I53" s="62"/>
      <c r="J53" s="62"/>
      <c r="K53" s="62"/>
      <c r="L53" s="62"/>
      <c r="M53" s="62"/>
    </row>
    <row r="54" spans="1:13" ht="17.25" customHeight="1">
      <c r="A54" s="79">
        <v>4261</v>
      </c>
      <c r="B54" s="82">
        <v>4261</v>
      </c>
      <c r="C54" s="81" t="s">
        <v>128</v>
      </c>
      <c r="D54" s="82">
        <v>4261</v>
      </c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17.25" customHeight="1">
      <c r="A55" s="79">
        <v>4264</v>
      </c>
      <c r="B55" s="82">
        <v>4264</v>
      </c>
      <c r="C55" s="85" t="s">
        <v>129</v>
      </c>
      <c r="D55" s="82">
        <v>4264</v>
      </c>
      <c r="E55" s="31"/>
      <c r="F55" s="31"/>
      <c r="G55" s="31"/>
      <c r="H55" s="31"/>
      <c r="I55" s="31"/>
      <c r="J55" s="31"/>
      <c r="K55" s="31"/>
      <c r="L55" s="31"/>
      <c r="M55" s="31"/>
    </row>
    <row r="56" spans="1:13" ht="17.25" customHeight="1">
      <c r="A56" s="79">
        <v>4267</v>
      </c>
      <c r="B56" s="82">
        <v>4267</v>
      </c>
      <c r="C56" s="85" t="s">
        <v>130</v>
      </c>
      <c r="D56" s="82">
        <v>4267</v>
      </c>
      <c r="E56" s="31"/>
      <c r="F56" s="31"/>
      <c r="G56" s="31"/>
      <c r="H56" s="31"/>
      <c r="I56" s="31"/>
      <c r="J56" s="31"/>
      <c r="K56" s="31"/>
      <c r="L56" s="31"/>
      <c r="M56" s="31"/>
    </row>
    <row r="57" spans="1:13" ht="17.25" customHeight="1">
      <c r="A57" s="79">
        <v>4268</v>
      </c>
      <c r="B57" s="82">
        <v>4269</v>
      </c>
      <c r="C57" s="85" t="s">
        <v>240</v>
      </c>
      <c r="D57" s="82">
        <v>4269</v>
      </c>
      <c r="E57" s="31"/>
      <c r="F57" s="31"/>
      <c r="G57" s="31"/>
      <c r="H57" s="31"/>
      <c r="I57" s="31"/>
      <c r="J57" s="31"/>
      <c r="K57" s="31"/>
      <c r="L57" s="31"/>
      <c r="M57" s="31"/>
    </row>
    <row r="58" spans="1:13" ht="17.25" customHeight="1">
      <c r="A58" s="71">
        <v>4400</v>
      </c>
      <c r="B58" s="72" t="s">
        <v>361</v>
      </c>
      <c r="C58" s="86" t="s">
        <v>399</v>
      </c>
      <c r="D58" s="72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59"/>
      <c r="B59" s="60"/>
      <c r="C59" s="61" t="s">
        <v>383</v>
      </c>
      <c r="D59" s="60"/>
      <c r="E59" s="78"/>
      <c r="F59" s="62"/>
      <c r="G59" s="62"/>
      <c r="H59" s="62"/>
      <c r="I59" s="62"/>
      <c r="J59" s="62"/>
      <c r="K59" s="62"/>
      <c r="L59" s="62"/>
      <c r="M59" s="62"/>
    </row>
    <row r="60" spans="1:13" ht="27">
      <c r="A60" s="74">
        <v>4410</v>
      </c>
      <c r="B60" s="75" t="s">
        <v>361</v>
      </c>
      <c r="C60" s="87" t="s">
        <v>400</v>
      </c>
      <c r="D60" s="75" t="s">
        <v>361</v>
      </c>
      <c r="E60" s="21"/>
      <c r="F60" s="21"/>
      <c r="G60" s="21"/>
      <c r="H60" s="21"/>
      <c r="I60" s="21"/>
      <c r="J60" s="21"/>
      <c r="K60" s="21"/>
      <c r="L60" s="21"/>
      <c r="M60" s="21"/>
    </row>
    <row r="61" spans="1:13">
      <c r="A61" s="54"/>
      <c r="B61" s="77"/>
      <c r="C61" s="61" t="s">
        <v>110</v>
      </c>
      <c r="D61" s="77"/>
      <c r="E61" s="62"/>
      <c r="F61" s="62"/>
      <c r="G61" s="62"/>
      <c r="H61" s="62"/>
      <c r="I61" s="62"/>
      <c r="J61" s="62"/>
      <c r="K61" s="62"/>
      <c r="L61" s="62"/>
      <c r="M61" s="62"/>
    </row>
    <row r="62" spans="1:13" ht="30.75" customHeight="1">
      <c r="A62" s="79">
        <v>4411</v>
      </c>
      <c r="B62" s="82">
        <v>4511</v>
      </c>
      <c r="C62" s="85" t="s">
        <v>217</v>
      </c>
      <c r="D62" s="82">
        <v>4511</v>
      </c>
      <c r="E62" s="31"/>
      <c r="F62" s="31"/>
      <c r="G62" s="31"/>
      <c r="H62" s="31"/>
      <c r="I62" s="31"/>
      <c r="J62" s="31"/>
      <c r="K62" s="31"/>
      <c r="L62" s="31"/>
      <c r="M62" s="31"/>
    </row>
    <row r="63" spans="1:13" ht="30.75" customHeight="1">
      <c r="A63" s="79">
        <v>4412</v>
      </c>
      <c r="B63" s="82">
        <v>4512</v>
      </c>
      <c r="C63" s="85" t="s">
        <v>230</v>
      </c>
      <c r="D63" s="82">
        <v>4512</v>
      </c>
      <c r="E63" s="31"/>
      <c r="F63" s="31"/>
      <c r="G63" s="31"/>
      <c r="H63" s="31"/>
      <c r="I63" s="31"/>
      <c r="J63" s="31"/>
      <c r="K63" s="31"/>
      <c r="L63" s="31"/>
      <c r="M63" s="31"/>
    </row>
    <row r="64" spans="1:13" ht="27">
      <c r="A64" s="74">
        <v>4420</v>
      </c>
      <c r="B64" s="75" t="s">
        <v>361</v>
      </c>
      <c r="C64" s="87" t="s">
        <v>401</v>
      </c>
      <c r="D64" s="75" t="s">
        <v>361</v>
      </c>
      <c r="E64" s="21"/>
      <c r="F64" s="21"/>
      <c r="G64" s="21"/>
      <c r="H64" s="21"/>
      <c r="I64" s="21"/>
      <c r="J64" s="21"/>
      <c r="K64" s="21"/>
      <c r="L64" s="21"/>
      <c r="M64" s="21"/>
    </row>
    <row r="65" spans="1:13">
      <c r="A65" s="54"/>
      <c r="B65" s="77"/>
      <c r="C65" s="61" t="s">
        <v>110</v>
      </c>
      <c r="D65" s="77"/>
      <c r="E65" s="62"/>
      <c r="F65" s="62"/>
      <c r="G65" s="62"/>
      <c r="H65" s="62"/>
      <c r="I65" s="62"/>
      <c r="J65" s="62"/>
      <c r="K65" s="62"/>
      <c r="L65" s="62"/>
      <c r="M65" s="62"/>
    </row>
    <row r="66" spans="1:13" ht="30" customHeight="1">
      <c r="A66" s="79">
        <v>4421</v>
      </c>
      <c r="B66" s="82">
        <v>4521</v>
      </c>
      <c r="C66" s="85" t="s">
        <v>267</v>
      </c>
      <c r="D66" s="82">
        <v>4521</v>
      </c>
      <c r="E66" s="31"/>
      <c r="F66" s="31"/>
      <c r="G66" s="31"/>
      <c r="H66" s="31"/>
      <c r="I66" s="31"/>
      <c r="J66" s="31"/>
      <c r="K66" s="31"/>
      <c r="L66" s="31"/>
      <c r="M66" s="31"/>
    </row>
    <row r="67" spans="1:13" ht="15.75" customHeight="1">
      <c r="A67" s="71">
        <v>4500</v>
      </c>
      <c r="B67" s="72" t="s">
        <v>361</v>
      </c>
      <c r="C67" s="86" t="s">
        <v>402</v>
      </c>
      <c r="D67" s="72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59"/>
      <c r="B68" s="60"/>
      <c r="C68" s="61" t="s">
        <v>383</v>
      </c>
      <c r="D68" s="60"/>
      <c r="E68" s="62"/>
      <c r="F68" s="62"/>
      <c r="G68" s="62"/>
      <c r="H68" s="62"/>
      <c r="I68" s="62"/>
      <c r="J68" s="62"/>
      <c r="K68" s="62"/>
      <c r="L68" s="62"/>
      <c r="M68" s="62"/>
    </row>
    <row r="69" spans="1:13" ht="27">
      <c r="A69" s="74">
        <v>4520</v>
      </c>
      <c r="B69" s="75" t="s">
        <v>361</v>
      </c>
      <c r="C69" s="87" t="s">
        <v>403</v>
      </c>
      <c r="D69" s="75" t="s">
        <v>361</v>
      </c>
      <c r="E69" s="21"/>
      <c r="F69" s="21"/>
      <c r="G69" s="21"/>
      <c r="H69" s="21"/>
      <c r="I69" s="21"/>
      <c r="J69" s="21"/>
      <c r="K69" s="21"/>
      <c r="L69" s="21"/>
      <c r="M69" s="21"/>
    </row>
    <row r="70" spans="1:13">
      <c r="A70" s="54"/>
      <c r="B70" s="77"/>
      <c r="C70" s="61" t="s">
        <v>110</v>
      </c>
      <c r="D70" s="77"/>
      <c r="E70" s="62"/>
      <c r="F70" s="62"/>
      <c r="G70" s="62"/>
      <c r="H70" s="62"/>
      <c r="I70" s="62"/>
      <c r="J70" s="62"/>
      <c r="K70" s="62"/>
      <c r="L70" s="62"/>
      <c r="M70" s="62"/>
    </row>
    <row r="71" spans="1:13" ht="32.25" customHeight="1">
      <c r="A71" s="79">
        <v>4522</v>
      </c>
      <c r="B71" s="82">
        <v>4622</v>
      </c>
      <c r="C71" s="85" t="s">
        <v>404</v>
      </c>
      <c r="D71" s="82">
        <v>4622</v>
      </c>
      <c r="E71" s="31"/>
      <c r="F71" s="31"/>
      <c r="G71" s="31"/>
      <c r="H71" s="31"/>
      <c r="I71" s="31"/>
      <c r="J71" s="31"/>
      <c r="K71" s="31"/>
      <c r="L71" s="31"/>
      <c r="M71" s="31"/>
    </row>
    <row r="72" spans="1:13" ht="27">
      <c r="A72" s="74">
        <v>4530</v>
      </c>
      <c r="B72" s="75" t="s">
        <v>361</v>
      </c>
      <c r="C72" s="87" t="s">
        <v>405</v>
      </c>
      <c r="D72" s="75" t="s">
        <v>361</v>
      </c>
      <c r="E72" s="21"/>
      <c r="F72" s="21"/>
      <c r="G72" s="21"/>
      <c r="H72" s="21"/>
      <c r="I72" s="21"/>
      <c r="J72" s="21"/>
      <c r="K72" s="21"/>
      <c r="L72" s="21"/>
      <c r="M72" s="21"/>
    </row>
    <row r="73" spans="1:13">
      <c r="A73" s="54"/>
      <c r="B73" s="77"/>
      <c r="C73" s="61" t="s">
        <v>110</v>
      </c>
      <c r="D73" s="77"/>
      <c r="E73" s="62"/>
      <c r="F73" s="62"/>
      <c r="G73" s="62"/>
      <c r="H73" s="62"/>
      <c r="I73" s="62"/>
      <c r="J73" s="62"/>
      <c r="K73" s="62"/>
      <c r="L73" s="62"/>
      <c r="M73" s="62"/>
    </row>
    <row r="74" spans="1:13" ht="31.5" customHeight="1">
      <c r="A74" s="79">
        <v>4531</v>
      </c>
      <c r="B74" s="88">
        <v>4637</v>
      </c>
      <c r="C74" s="89" t="s">
        <v>215</v>
      </c>
      <c r="D74" s="88">
        <v>4637</v>
      </c>
      <c r="E74" s="31"/>
      <c r="F74" s="31"/>
      <c r="G74" s="31"/>
      <c r="H74" s="31"/>
      <c r="I74" s="31"/>
      <c r="J74" s="31"/>
      <c r="K74" s="31"/>
      <c r="L74" s="31"/>
      <c r="M74" s="31"/>
    </row>
    <row r="75" spans="1:13" ht="31.5" customHeight="1">
      <c r="A75" s="79">
        <v>4532</v>
      </c>
      <c r="B75" s="88">
        <v>4638</v>
      </c>
      <c r="C75" s="89" t="s">
        <v>241</v>
      </c>
      <c r="D75" s="88">
        <v>4638</v>
      </c>
      <c r="E75" s="31"/>
      <c r="F75" s="31"/>
      <c r="G75" s="31"/>
      <c r="H75" s="31"/>
      <c r="I75" s="31"/>
      <c r="J75" s="31"/>
      <c r="K75" s="31"/>
      <c r="L75" s="31"/>
      <c r="M75" s="31"/>
    </row>
    <row r="76" spans="1:13" ht="17.25" customHeight="1">
      <c r="A76" s="79">
        <v>4533</v>
      </c>
      <c r="B76" s="82">
        <v>4639</v>
      </c>
      <c r="C76" s="90" t="s">
        <v>167</v>
      </c>
      <c r="D76" s="82">
        <v>4639</v>
      </c>
      <c r="E76" s="31"/>
      <c r="F76" s="31"/>
      <c r="G76" s="31"/>
      <c r="H76" s="31"/>
      <c r="I76" s="31"/>
      <c r="J76" s="31"/>
      <c r="K76" s="31"/>
      <c r="L76" s="31"/>
      <c r="M76" s="31"/>
    </row>
    <row r="77" spans="1:13" ht="25.5">
      <c r="A77" s="74">
        <v>4540</v>
      </c>
      <c r="B77" s="75" t="s">
        <v>361</v>
      </c>
      <c r="C77" s="91" t="s">
        <v>406</v>
      </c>
      <c r="D77" s="75" t="s">
        <v>361</v>
      </c>
      <c r="E77" s="21"/>
      <c r="F77" s="21"/>
      <c r="G77" s="21"/>
      <c r="H77" s="21"/>
      <c r="I77" s="21"/>
      <c r="J77" s="21"/>
      <c r="K77" s="21"/>
      <c r="L77" s="21"/>
      <c r="M77" s="21"/>
    </row>
    <row r="78" spans="1:13">
      <c r="A78" s="92"/>
      <c r="B78" s="12"/>
      <c r="C78" s="61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79">
        <v>4542</v>
      </c>
      <c r="B79" s="82">
        <v>4656</v>
      </c>
      <c r="C79" s="90" t="s">
        <v>407</v>
      </c>
      <c r="D79" s="82">
        <v>4656</v>
      </c>
      <c r="E79" s="31"/>
      <c r="F79" s="31"/>
      <c r="G79" s="31"/>
      <c r="H79" s="31"/>
      <c r="I79" s="31"/>
      <c r="J79" s="31"/>
      <c r="K79" s="31"/>
      <c r="L79" s="31"/>
      <c r="M79" s="31"/>
    </row>
    <row r="80" spans="1:13" ht="19.5" customHeight="1">
      <c r="A80" s="79">
        <v>4543</v>
      </c>
      <c r="B80" s="82">
        <v>4657</v>
      </c>
      <c r="C80" s="90" t="s">
        <v>408</v>
      </c>
      <c r="D80" s="82">
        <v>4657</v>
      </c>
      <c r="E80" s="31"/>
      <c r="F80" s="31"/>
      <c r="G80" s="31"/>
      <c r="H80" s="31"/>
      <c r="I80" s="31"/>
      <c r="J80" s="31"/>
      <c r="K80" s="31"/>
      <c r="L80" s="31"/>
      <c r="M80" s="31"/>
    </row>
    <row r="81" spans="1:13" ht="27">
      <c r="A81" s="71">
        <v>4600</v>
      </c>
      <c r="B81" s="72" t="s">
        <v>361</v>
      </c>
      <c r="C81" s="93" t="s">
        <v>409</v>
      </c>
      <c r="D81" s="72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59"/>
      <c r="B82" s="60"/>
      <c r="C82" s="61" t="s">
        <v>383</v>
      </c>
      <c r="D82" s="60"/>
      <c r="E82" s="62"/>
      <c r="F82" s="62"/>
      <c r="G82" s="62"/>
      <c r="H82" s="62"/>
      <c r="I82" s="62"/>
      <c r="J82" s="62"/>
      <c r="K82" s="62"/>
      <c r="L82" s="62"/>
      <c r="M82" s="62"/>
    </row>
    <row r="83" spans="1:13" ht="27">
      <c r="A83" s="74">
        <v>4630</v>
      </c>
      <c r="B83" s="75" t="s">
        <v>361</v>
      </c>
      <c r="C83" s="87" t="s">
        <v>410</v>
      </c>
      <c r="D83" s="75" t="s">
        <v>361</v>
      </c>
      <c r="E83" s="94"/>
      <c r="F83" s="21"/>
      <c r="G83" s="21"/>
      <c r="H83" s="21"/>
      <c r="I83" s="21"/>
      <c r="J83" s="21"/>
      <c r="K83" s="21"/>
      <c r="L83" s="21"/>
      <c r="M83" s="21"/>
    </row>
    <row r="84" spans="1:13">
      <c r="A84" s="54"/>
      <c r="B84" s="77"/>
      <c r="C84" s="61" t="s">
        <v>110</v>
      </c>
      <c r="D84" s="77"/>
      <c r="E84" s="62"/>
      <c r="F84" s="62"/>
      <c r="G84" s="62"/>
      <c r="H84" s="62"/>
      <c r="I84" s="62"/>
      <c r="J84" s="62"/>
      <c r="K84" s="62"/>
      <c r="L84" s="62"/>
      <c r="M84" s="62"/>
    </row>
    <row r="85" spans="1:13" ht="18" customHeight="1">
      <c r="A85" s="79">
        <v>4634</v>
      </c>
      <c r="B85" s="82">
        <v>4729</v>
      </c>
      <c r="C85" s="85" t="s">
        <v>348</v>
      </c>
      <c r="D85" s="82">
        <v>4729</v>
      </c>
      <c r="E85" s="31"/>
      <c r="F85" s="31"/>
      <c r="G85" s="31"/>
      <c r="H85" s="31"/>
      <c r="I85" s="31"/>
      <c r="J85" s="31"/>
      <c r="K85" s="31"/>
      <c r="L85" s="31"/>
      <c r="M85" s="31"/>
    </row>
    <row r="86" spans="1:13" ht="16.5" customHeight="1">
      <c r="A86" s="71">
        <v>4700</v>
      </c>
      <c r="B86" s="72" t="s">
        <v>361</v>
      </c>
      <c r="C86" s="95" t="s">
        <v>411</v>
      </c>
      <c r="D86" s="72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59"/>
      <c r="B87" s="60"/>
      <c r="C87" s="61" t="s">
        <v>383</v>
      </c>
      <c r="D87" s="60"/>
      <c r="E87" s="62"/>
      <c r="F87" s="62"/>
      <c r="G87" s="62"/>
      <c r="H87" s="62"/>
      <c r="I87" s="62"/>
      <c r="J87" s="62"/>
      <c r="K87" s="62"/>
      <c r="L87" s="62"/>
      <c r="M87" s="62"/>
    </row>
    <row r="88" spans="1:13" ht="27">
      <c r="A88" s="74">
        <v>4710</v>
      </c>
      <c r="B88" s="75" t="s">
        <v>361</v>
      </c>
      <c r="C88" s="84" t="s">
        <v>412</v>
      </c>
      <c r="D88" s="75" t="s">
        <v>361</v>
      </c>
      <c r="E88" s="21"/>
      <c r="F88" s="21"/>
      <c r="G88" s="21"/>
      <c r="H88" s="21"/>
      <c r="I88" s="21"/>
      <c r="J88" s="21"/>
      <c r="K88" s="21"/>
      <c r="L88" s="21"/>
      <c r="M88" s="21"/>
    </row>
    <row r="89" spans="1:13">
      <c r="A89" s="54"/>
      <c r="B89" s="77"/>
      <c r="C89" s="61" t="s">
        <v>110</v>
      </c>
      <c r="D89" s="77"/>
      <c r="E89" s="62"/>
      <c r="F89" s="62"/>
      <c r="G89" s="62"/>
      <c r="H89" s="62"/>
      <c r="I89" s="62"/>
      <c r="J89" s="62"/>
      <c r="K89" s="62"/>
      <c r="L89" s="62"/>
      <c r="M89" s="62"/>
    </row>
    <row r="90" spans="1:13" ht="30.75" customHeight="1">
      <c r="A90" s="79">
        <v>4712</v>
      </c>
      <c r="B90" s="82">
        <v>4819</v>
      </c>
      <c r="C90" s="85" t="s">
        <v>219</v>
      </c>
      <c r="D90" s="82">
        <v>4819</v>
      </c>
      <c r="E90" s="31"/>
      <c r="F90" s="31"/>
      <c r="G90" s="31"/>
      <c r="H90" s="31"/>
      <c r="I90" s="31"/>
      <c r="J90" s="31"/>
      <c r="K90" s="31"/>
      <c r="L90" s="31"/>
      <c r="M90" s="31"/>
    </row>
    <row r="91" spans="1:13" ht="54">
      <c r="A91" s="74">
        <v>4720</v>
      </c>
      <c r="B91" s="75" t="s">
        <v>361</v>
      </c>
      <c r="C91" s="87" t="s">
        <v>413</v>
      </c>
      <c r="D91" s="75" t="s">
        <v>361</v>
      </c>
      <c r="E91" s="96"/>
      <c r="F91" s="96"/>
      <c r="G91" s="96"/>
      <c r="H91" s="96"/>
      <c r="I91" s="96"/>
      <c r="J91" s="96"/>
      <c r="K91" s="96"/>
      <c r="L91" s="96"/>
      <c r="M91" s="96"/>
    </row>
    <row r="92" spans="1:13">
      <c r="A92" s="54"/>
      <c r="B92" s="77"/>
      <c r="C92" s="61" t="s">
        <v>110</v>
      </c>
      <c r="D92" s="77"/>
      <c r="E92" s="62"/>
      <c r="F92" s="62"/>
      <c r="G92" s="62"/>
      <c r="H92" s="62"/>
      <c r="I92" s="62"/>
      <c r="J92" s="62"/>
      <c r="K92" s="62"/>
      <c r="L92" s="62"/>
      <c r="M92" s="62"/>
    </row>
    <row r="93" spans="1:13" ht="19.5" customHeight="1">
      <c r="A93" s="79">
        <v>4723</v>
      </c>
      <c r="B93" s="82">
        <v>4823</v>
      </c>
      <c r="C93" s="85" t="s">
        <v>133</v>
      </c>
      <c r="D93" s="82">
        <v>4823</v>
      </c>
      <c r="E93" s="31"/>
      <c r="F93" s="31"/>
      <c r="G93" s="31"/>
      <c r="H93" s="31"/>
      <c r="I93" s="31"/>
      <c r="J93" s="31"/>
      <c r="K93" s="31"/>
      <c r="L93" s="31"/>
      <c r="M93" s="31"/>
    </row>
    <row r="94" spans="1:13" ht="18" customHeight="1">
      <c r="A94" s="74">
        <v>4760</v>
      </c>
      <c r="B94" s="75" t="s">
        <v>361</v>
      </c>
      <c r="C94" s="87" t="s">
        <v>414</v>
      </c>
      <c r="D94" s="75" t="s">
        <v>361</v>
      </c>
      <c r="E94" s="96"/>
      <c r="F94" s="96"/>
      <c r="G94" s="96"/>
      <c r="H94" s="96"/>
      <c r="I94" s="96"/>
      <c r="J94" s="96"/>
      <c r="K94" s="96"/>
      <c r="L94" s="96"/>
      <c r="M94" s="96"/>
    </row>
    <row r="95" spans="1:13">
      <c r="A95" s="54"/>
      <c r="B95" s="77"/>
      <c r="C95" s="61" t="s">
        <v>110</v>
      </c>
      <c r="D95" s="77"/>
      <c r="E95" s="62"/>
      <c r="F95" s="62"/>
      <c r="G95" s="62"/>
      <c r="H95" s="62"/>
      <c r="I95" s="62"/>
      <c r="J95" s="62"/>
      <c r="K95" s="62"/>
      <c r="L95" s="62"/>
      <c r="M95" s="62"/>
    </row>
    <row r="96" spans="1:13" ht="16.5" customHeight="1">
      <c r="A96" s="79">
        <v>4761</v>
      </c>
      <c r="B96" s="82">
        <v>4861</v>
      </c>
      <c r="C96" s="85" t="s">
        <v>134</v>
      </c>
      <c r="D96" s="82">
        <v>4861</v>
      </c>
      <c r="E96" s="31"/>
      <c r="F96" s="31"/>
      <c r="G96" s="31"/>
      <c r="H96" s="31"/>
      <c r="I96" s="31"/>
      <c r="J96" s="31"/>
      <c r="K96" s="31"/>
      <c r="L96" s="31"/>
      <c r="M96" s="31"/>
    </row>
    <row r="97" spans="1:13" ht="16.5" customHeight="1">
      <c r="A97" s="74">
        <v>4770</v>
      </c>
      <c r="B97" s="75" t="s">
        <v>361</v>
      </c>
      <c r="C97" s="87" t="s">
        <v>415</v>
      </c>
      <c r="D97" s="75" t="s">
        <v>361</v>
      </c>
      <c r="E97" s="96"/>
      <c r="F97" s="96"/>
      <c r="G97" s="96"/>
      <c r="H97" s="96"/>
      <c r="I97" s="96"/>
      <c r="J97" s="96"/>
      <c r="K97" s="96"/>
      <c r="L97" s="96"/>
      <c r="M97" s="96"/>
    </row>
    <row r="98" spans="1:13">
      <c r="A98" s="54"/>
      <c r="B98" s="77"/>
      <c r="C98" s="61" t="s">
        <v>110</v>
      </c>
      <c r="D98" s="77"/>
      <c r="E98" s="62"/>
      <c r="F98" s="62"/>
      <c r="G98" s="62"/>
      <c r="H98" s="62"/>
      <c r="I98" s="62"/>
      <c r="J98" s="62"/>
      <c r="K98" s="62"/>
      <c r="L98" s="62"/>
      <c r="M98" s="62"/>
    </row>
    <row r="99" spans="1:13" ht="17.25" customHeight="1">
      <c r="A99" s="79">
        <v>4771</v>
      </c>
      <c r="B99" s="82">
        <v>4891</v>
      </c>
      <c r="C99" s="97" t="s">
        <v>416</v>
      </c>
      <c r="D99" s="82">
        <v>4891</v>
      </c>
      <c r="E99" s="31"/>
      <c r="F99" s="31"/>
      <c r="G99" s="31"/>
      <c r="H99" s="31"/>
      <c r="I99" s="31"/>
      <c r="J99" s="31"/>
      <c r="K99" s="31"/>
      <c r="L99" s="31"/>
      <c r="M99" s="31"/>
    </row>
    <row r="100" spans="1:13" ht="42.75" customHeight="1">
      <c r="A100" s="79">
        <v>4772</v>
      </c>
      <c r="B100" s="98" t="s">
        <v>361</v>
      </c>
      <c r="C100" s="85" t="s">
        <v>417</v>
      </c>
      <c r="D100" s="98" t="s">
        <v>361</v>
      </c>
      <c r="E100" s="31"/>
      <c r="F100" s="31"/>
      <c r="G100" s="31"/>
      <c r="H100" s="31"/>
      <c r="I100" s="31"/>
      <c r="J100" s="31"/>
      <c r="K100" s="31"/>
      <c r="L100" s="31"/>
      <c r="M100" s="31"/>
    </row>
    <row r="101" spans="1:13" s="52" customFormat="1" ht="28.5">
      <c r="A101" s="65">
        <v>5000</v>
      </c>
      <c r="B101" s="99" t="s">
        <v>361</v>
      </c>
      <c r="C101" s="100" t="s">
        <v>418</v>
      </c>
      <c r="D101" s="99" t="s">
        <v>361</v>
      </c>
      <c r="E101" s="101"/>
      <c r="F101" s="101"/>
      <c r="G101" s="101"/>
      <c r="H101" s="101"/>
      <c r="I101" s="101"/>
      <c r="J101" s="101"/>
      <c r="K101" s="101"/>
      <c r="L101" s="101"/>
      <c r="M101" s="101"/>
    </row>
    <row r="102" spans="1:13">
      <c r="A102" s="59"/>
      <c r="B102" s="60"/>
      <c r="C102" s="61" t="s">
        <v>383</v>
      </c>
      <c r="D102" s="60"/>
      <c r="E102" s="62"/>
      <c r="F102" s="62"/>
      <c r="G102" s="62"/>
      <c r="H102" s="62"/>
      <c r="I102" s="62"/>
      <c r="J102" s="62"/>
      <c r="K102" s="62"/>
      <c r="L102" s="62"/>
      <c r="M102" s="62"/>
    </row>
    <row r="103" spans="1:13" ht="20.25" customHeight="1">
      <c r="A103" s="71">
        <v>5100</v>
      </c>
      <c r="B103" s="72" t="s">
        <v>361</v>
      </c>
      <c r="C103" s="86" t="s">
        <v>419</v>
      </c>
      <c r="D103" s="72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59"/>
      <c r="B104" s="60"/>
      <c r="C104" s="61" t="s">
        <v>383</v>
      </c>
      <c r="D104" s="60"/>
      <c r="E104" s="62"/>
      <c r="F104" s="62"/>
      <c r="G104" s="62"/>
      <c r="H104" s="62"/>
      <c r="I104" s="62"/>
      <c r="J104" s="62"/>
      <c r="K104" s="62"/>
      <c r="L104" s="62"/>
      <c r="M104" s="62"/>
    </row>
    <row r="105" spans="1:13" ht="18.75" customHeight="1">
      <c r="A105" s="74">
        <v>5110</v>
      </c>
      <c r="B105" s="75" t="s">
        <v>361</v>
      </c>
      <c r="C105" s="87" t="s">
        <v>420</v>
      </c>
      <c r="D105" s="75" t="s">
        <v>361</v>
      </c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1:13" ht="13.5" customHeight="1">
      <c r="A106" s="54"/>
      <c r="B106" s="77"/>
      <c r="C106" s="61" t="s">
        <v>110</v>
      </c>
      <c r="D106" s="77"/>
      <c r="E106" s="62"/>
      <c r="F106" s="62"/>
      <c r="G106" s="62"/>
      <c r="H106" s="62"/>
      <c r="I106" s="62"/>
      <c r="J106" s="62"/>
      <c r="K106" s="62"/>
      <c r="L106" s="62"/>
      <c r="M106" s="62"/>
    </row>
    <row r="107" spans="1:13" ht="18" customHeight="1">
      <c r="A107" s="79">
        <v>5111</v>
      </c>
      <c r="B107" s="82">
        <v>5111</v>
      </c>
      <c r="C107" s="85" t="s">
        <v>421</v>
      </c>
      <c r="D107" s="82">
        <v>5111</v>
      </c>
      <c r="E107" s="31"/>
      <c r="F107" s="102"/>
      <c r="G107" s="102"/>
      <c r="H107" s="102"/>
      <c r="I107" s="102"/>
      <c r="J107" s="102"/>
      <c r="K107" s="102"/>
      <c r="L107" s="102"/>
      <c r="M107" s="102"/>
    </row>
    <row r="108" spans="1:13" ht="18" customHeight="1">
      <c r="A108" s="79">
        <v>5112</v>
      </c>
      <c r="B108" s="82">
        <v>5112</v>
      </c>
      <c r="C108" s="85" t="s">
        <v>173</v>
      </c>
      <c r="D108" s="82">
        <v>5112</v>
      </c>
      <c r="E108" s="31"/>
      <c r="F108" s="102"/>
      <c r="G108" s="102"/>
      <c r="H108" s="102"/>
      <c r="I108" s="102"/>
      <c r="J108" s="102"/>
      <c r="K108" s="102"/>
      <c r="L108" s="102"/>
      <c r="M108" s="102"/>
    </row>
    <row r="109" spans="1:13" ht="18" customHeight="1">
      <c r="A109" s="79">
        <v>5113</v>
      </c>
      <c r="B109" s="82">
        <v>5113</v>
      </c>
      <c r="C109" s="85" t="s">
        <v>174</v>
      </c>
      <c r="D109" s="82">
        <v>5113</v>
      </c>
      <c r="E109" s="31"/>
      <c r="F109" s="102"/>
      <c r="G109" s="102"/>
      <c r="H109" s="102"/>
      <c r="I109" s="102"/>
      <c r="J109" s="102"/>
      <c r="K109" s="102"/>
      <c r="L109" s="102"/>
      <c r="M109" s="102"/>
    </row>
    <row r="110" spans="1:13" ht="19.5" customHeight="1">
      <c r="A110" s="74">
        <v>5120</v>
      </c>
      <c r="B110" s="75" t="s">
        <v>361</v>
      </c>
      <c r="C110" s="87" t="s">
        <v>422</v>
      </c>
      <c r="D110" s="75" t="s">
        <v>361</v>
      </c>
      <c r="E110" s="21"/>
      <c r="F110" s="21"/>
      <c r="G110" s="21"/>
      <c r="H110" s="21"/>
      <c r="I110" s="21"/>
      <c r="J110" s="21"/>
      <c r="K110" s="21"/>
      <c r="L110" s="21"/>
      <c r="M110" s="21"/>
    </row>
    <row r="111" spans="1:13">
      <c r="A111" s="54"/>
      <c r="B111" s="77"/>
      <c r="C111" s="103" t="s">
        <v>110</v>
      </c>
      <c r="D111" s="77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 ht="17.25" customHeight="1">
      <c r="A112" s="79">
        <v>5121</v>
      </c>
      <c r="B112" s="82">
        <v>5121</v>
      </c>
      <c r="C112" s="85" t="s">
        <v>423</v>
      </c>
      <c r="D112" s="82">
        <v>5121</v>
      </c>
      <c r="E112" s="31"/>
      <c r="F112" s="102"/>
      <c r="G112" s="102"/>
      <c r="H112" s="102"/>
      <c r="I112" s="102"/>
      <c r="J112" s="102"/>
      <c r="K112" s="102"/>
      <c r="L112" s="102"/>
      <c r="M112" s="102"/>
    </row>
    <row r="113" spans="1:13" ht="17.25" customHeight="1">
      <c r="A113" s="79">
        <v>5122</v>
      </c>
      <c r="B113" s="82">
        <v>5122</v>
      </c>
      <c r="C113" s="85" t="s">
        <v>332</v>
      </c>
      <c r="D113" s="82">
        <v>5122</v>
      </c>
      <c r="E113" s="31"/>
      <c r="F113" s="102"/>
      <c r="G113" s="102"/>
      <c r="H113" s="102"/>
      <c r="I113" s="102"/>
      <c r="J113" s="102"/>
      <c r="K113" s="102"/>
      <c r="L113" s="102"/>
      <c r="M113" s="102"/>
    </row>
    <row r="114" spans="1:13" ht="17.25" customHeight="1">
      <c r="A114" s="79">
        <v>5123</v>
      </c>
      <c r="B114" s="82">
        <v>5129</v>
      </c>
      <c r="C114" s="85" t="s">
        <v>424</v>
      </c>
      <c r="D114" s="82">
        <v>5129</v>
      </c>
      <c r="E114" s="31"/>
      <c r="F114" s="102"/>
      <c r="G114" s="102"/>
      <c r="H114" s="102"/>
      <c r="I114" s="102"/>
      <c r="J114" s="102"/>
      <c r="K114" s="102"/>
      <c r="L114" s="102"/>
      <c r="M114" s="102"/>
    </row>
    <row r="115" spans="1:13" ht="17.25" customHeight="1">
      <c r="A115" s="74">
        <v>5130</v>
      </c>
      <c r="B115" s="75" t="s">
        <v>361</v>
      </c>
      <c r="C115" s="87" t="s">
        <v>425</v>
      </c>
      <c r="D115" s="75" t="s">
        <v>361</v>
      </c>
      <c r="E115" s="21"/>
      <c r="F115" s="21"/>
      <c r="G115" s="21"/>
      <c r="H115" s="21"/>
      <c r="I115" s="21"/>
      <c r="J115" s="21"/>
      <c r="K115" s="21"/>
      <c r="L115" s="21"/>
      <c r="M115" s="21"/>
    </row>
    <row r="116" spans="1:13">
      <c r="A116" s="54"/>
      <c r="B116" s="77"/>
      <c r="C116" s="61" t="s">
        <v>110</v>
      </c>
      <c r="D116" s="77"/>
      <c r="E116" s="62"/>
      <c r="F116" s="62"/>
      <c r="G116" s="62"/>
      <c r="H116" s="62"/>
      <c r="I116" s="62"/>
      <c r="J116" s="62"/>
      <c r="K116" s="62"/>
      <c r="L116" s="62"/>
      <c r="M116" s="62"/>
    </row>
    <row r="117" spans="1:13" ht="16.5" customHeight="1">
      <c r="A117" s="79">
        <v>5132</v>
      </c>
      <c r="B117" s="82">
        <v>5132</v>
      </c>
      <c r="C117" s="85" t="s">
        <v>426</v>
      </c>
      <c r="D117" s="82">
        <v>5132</v>
      </c>
      <c r="E117" s="31"/>
      <c r="F117" s="102"/>
      <c r="G117" s="102"/>
      <c r="H117" s="102"/>
      <c r="I117" s="102"/>
      <c r="J117" s="102"/>
      <c r="K117" s="102"/>
      <c r="L117" s="102"/>
      <c r="M117" s="102"/>
    </row>
    <row r="118" spans="1:13" ht="16.5" customHeight="1">
      <c r="A118" s="79">
        <v>5133</v>
      </c>
      <c r="B118" s="82">
        <v>5133</v>
      </c>
      <c r="C118" s="85" t="s">
        <v>197</v>
      </c>
      <c r="D118" s="82">
        <v>5133</v>
      </c>
      <c r="E118" s="31"/>
      <c r="F118" s="102"/>
      <c r="G118" s="102"/>
      <c r="H118" s="102"/>
      <c r="I118" s="102"/>
      <c r="J118" s="102"/>
      <c r="K118" s="102"/>
      <c r="L118" s="102"/>
      <c r="M118" s="102"/>
    </row>
    <row r="119" spans="1:13" ht="16.5" customHeight="1">
      <c r="A119" s="79">
        <v>5134</v>
      </c>
      <c r="B119" s="82">
        <v>5134</v>
      </c>
      <c r="C119" s="85" t="s">
        <v>139</v>
      </c>
      <c r="D119" s="82">
        <v>5134</v>
      </c>
      <c r="E119" s="31"/>
      <c r="F119" s="102"/>
      <c r="G119" s="102"/>
      <c r="H119" s="102"/>
      <c r="I119" s="102"/>
      <c r="J119" s="102"/>
      <c r="K119" s="102"/>
      <c r="L119" s="102"/>
      <c r="M119" s="102"/>
    </row>
    <row r="120" spans="1:13" ht="16.5" customHeight="1">
      <c r="A120" s="71">
        <v>5200</v>
      </c>
      <c r="B120" s="72" t="s">
        <v>361</v>
      </c>
      <c r="C120" s="93" t="s">
        <v>427</v>
      </c>
      <c r="D120" s="72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59"/>
      <c r="B121" s="60"/>
      <c r="C121" s="61" t="s">
        <v>383</v>
      </c>
      <c r="D121" s="60"/>
      <c r="E121" s="62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79">
        <v>5221</v>
      </c>
      <c r="B122" s="82">
        <v>5221</v>
      </c>
      <c r="C122" s="85" t="s">
        <v>428</v>
      </c>
      <c r="D122" s="82">
        <v>5221</v>
      </c>
      <c r="E122" s="31"/>
      <c r="F122" s="102"/>
      <c r="G122" s="102"/>
      <c r="H122" s="102"/>
      <c r="I122" s="102"/>
      <c r="J122" s="102"/>
      <c r="K122" s="102"/>
      <c r="L122" s="102"/>
      <c r="M122" s="102"/>
    </row>
    <row r="123" spans="1:13" ht="28.5">
      <c r="A123" s="99" t="s">
        <v>429</v>
      </c>
      <c r="B123" s="104" t="s">
        <v>361</v>
      </c>
      <c r="C123" s="105" t="s">
        <v>430</v>
      </c>
      <c r="D123" s="104" t="s">
        <v>361</v>
      </c>
      <c r="E123" s="101"/>
      <c r="F123" s="101"/>
      <c r="G123" s="101"/>
      <c r="H123" s="101"/>
      <c r="I123" s="101"/>
      <c r="J123" s="101"/>
      <c r="K123" s="101"/>
      <c r="L123" s="101"/>
      <c r="M123" s="101"/>
    </row>
    <row r="124" spans="1:13">
      <c r="A124" s="12"/>
      <c r="B124" s="77"/>
      <c r="C124" s="103" t="s">
        <v>108</v>
      </c>
      <c r="D124" s="77"/>
      <c r="E124" s="62"/>
      <c r="F124" s="62"/>
      <c r="G124" s="62"/>
      <c r="H124" s="62"/>
      <c r="I124" s="62"/>
      <c r="J124" s="62"/>
      <c r="K124" s="62"/>
      <c r="L124" s="62"/>
      <c r="M124" s="62"/>
    </row>
    <row r="125" spans="1:13" ht="29.25" customHeight="1">
      <c r="A125" s="72" t="s">
        <v>431</v>
      </c>
      <c r="B125" s="72" t="s">
        <v>361</v>
      </c>
      <c r="C125" s="83" t="s">
        <v>432</v>
      </c>
      <c r="D125" s="72" t="s">
        <v>361</v>
      </c>
      <c r="E125" s="106"/>
      <c r="F125" s="106"/>
      <c r="G125" s="106"/>
      <c r="H125" s="106"/>
      <c r="I125" s="106"/>
      <c r="J125" s="106"/>
      <c r="K125" s="106"/>
      <c r="L125" s="106"/>
      <c r="M125" s="106"/>
    </row>
    <row r="126" spans="1:13">
      <c r="A126" s="12"/>
      <c r="B126" s="12"/>
      <c r="C126" s="103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98" t="s">
        <v>433</v>
      </c>
      <c r="B127" s="82">
        <v>8111</v>
      </c>
      <c r="C127" s="107" t="s">
        <v>434</v>
      </c>
      <c r="D127" s="82">
        <v>8111</v>
      </c>
      <c r="E127" s="31"/>
      <c r="F127" s="31"/>
      <c r="G127" s="31"/>
      <c r="H127" s="31"/>
      <c r="I127" s="31"/>
      <c r="J127" s="31"/>
      <c r="K127" s="31"/>
      <c r="L127" s="31"/>
      <c r="M127" s="31"/>
    </row>
    <row r="128" spans="1:13" ht="29.25" customHeight="1">
      <c r="A128" s="108" t="s">
        <v>435</v>
      </c>
      <c r="B128" s="72" t="s">
        <v>361</v>
      </c>
      <c r="C128" s="83" t="s">
        <v>436</v>
      </c>
      <c r="D128" s="72" t="s">
        <v>361</v>
      </c>
      <c r="E128" s="106"/>
      <c r="F128" s="106"/>
      <c r="G128" s="106"/>
      <c r="H128" s="106"/>
      <c r="I128" s="106"/>
      <c r="J128" s="106"/>
      <c r="K128" s="106"/>
      <c r="L128" s="106"/>
      <c r="M128" s="106"/>
    </row>
    <row r="129" spans="1:13">
      <c r="A129" s="109"/>
      <c r="B129" s="77"/>
      <c r="C129" s="103" t="s">
        <v>108</v>
      </c>
      <c r="D129" s="77"/>
      <c r="E129" s="62"/>
      <c r="F129" s="62"/>
      <c r="G129" s="62"/>
      <c r="H129" s="62"/>
      <c r="I129" s="62"/>
      <c r="J129" s="62"/>
      <c r="K129" s="62"/>
      <c r="L129" s="62"/>
      <c r="M129" s="62"/>
    </row>
    <row r="130" spans="1:13" ht="18.75" customHeight="1">
      <c r="A130" s="110" t="s">
        <v>437</v>
      </c>
      <c r="B130" s="82">
        <v>8411</v>
      </c>
      <c r="C130" s="107" t="s">
        <v>438</v>
      </c>
      <c r="D130" s="82">
        <v>8411</v>
      </c>
      <c r="E130" s="31"/>
      <c r="F130" s="31"/>
      <c r="G130" s="31"/>
      <c r="H130" s="31"/>
      <c r="I130" s="31"/>
      <c r="J130" s="31"/>
      <c r="K130" s="31"/>
      <c r="L130" s="31"/>
      <c r="M130" s="31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342" t="s">
        <v>465</v>
      </c>
      <c r="B1" s="342"/>
      <c r="C1" s="342"/>
      <c r="D1" s="139" t="s">
        <v>588</v>
      </c>
      <c r="E1" s="140">
        <v>15</v>
      </c>
    </row>
    <row r="2" spans="1:5" ht="62.25" customHeight="1">
      <c r="A2" s="343" t="s">
        <v>466</v>
      </c>
      <c r="B2" s="343"/>
      <c r="C2" s="343"/>
    </row>
    <row r="3" spans="1:5" ht="14.25">
      <c r="A3" s="2"/>
      <c r="B3" s="2"/>
      <c r="C3" s="2"/>
    </row>
    <row r="4" spans="1:5" ht="14.25">
      <c r="A4" s="2"/>
      <c r="B4" s="2"/>
      <c r="C4" s="133" t="s">
        <v>467</v>
      </c>
    </row>
    <row r="5" spans="1:5" ht="14.25">
      <c r="A5" s="134" t="s">
        <v>468</v>
      </c>
      <c r="B5" s="134" t="s">
        <v>469</v>
      </c>
      <c r="C5" s="134" t="s">
        <v>470</v>
      </c>
      <c r="D5" s="209" t="s">
        <v>574</v>
      </c>
      <c r="E5" s="209" t="s">
        <v>575</v>
      </c>
    </row>
    <row r="6" spans="1:5" ht="14.25">
      <c r="A6" s="135">
        <v>1</v>
      </c>
      <c r="B6" s="136" t="s">
        <v>471</v>
      </c>
      <c r="C6" s="137">
        <f>VLOOKUP($D$1,'havelvac 7.1'!$A$13:$T$1510,Hashvt!$E$1)</f>
        <v>0</v>
      </c>
      <c r="D6">
        <v>0</v>
      </c>
      <c r="E6" s="200">
        <f>+D6+C6</f>
        <v>0</v>
      </c>
    </row>
    <row r="7" spans="1:5" ht="14.25">
      <c r="A7" s="135">
        <v>2</v>
      </c>
      <c r="B7" s="136" t="s">
        <v>472</v>
      </c>
      <c r="C7" s="137">
        <f>VLOOKUP($D$1,'havelvac 7.2'!$A$13:$AC$1507,Hashvt!$E$1)</f>
        <v>0</v>
      </c>
      <c r="D7" s="200">
        <v>11189.2</v>
      </c>
      <c r="E7" s="200">
        <f t="shared" ref="E7:E18" si="0">+D7+C7</f>
        <v>11189.2</v>
      </c>
    </row>
    <row r="8" spans="1:5" ht="14.25">
      <c r="A8" s="135">
        <v>3</v>
      </c>
      <c r="B8" s="136" t="s">
        <v>473</v>
      </c>
      <c r="C8" s="137">
        <f>VLOOKUP($D$1,'havelvac 7.3'!$A$13:$AC$822,Hashvt!$E$1)</f>
        <v>0</v>
      </c>
      <c r="D8" s="200">
        <v>7303.8</v>
      </c>
      <c r="E8" s="200">
        <f t="shared" si="0"/>
        <v>7303.8</v>
      </c>
    </row>
    <row r="9" spans="1:5" ht="14.25">
      <c r="A9" s="135">
        <v>4</v>
      </c>
      <c r="B9" s="136" t="s">
        <v>474</v>
      </c>
      <c r="C9" s="137">
        <f>VLOOKUP($D$1,'havelvac 7.4'!$A$13:$AC$821,Hashvt!$E$1)</f>
        <v>0</v>
      </c>
      <c r="D9" s="200">
        <v>11189.2</v>
      </c>
      <c r="E9" s="200">
        <f t="shared" si="0"/>
        <v>11189.2</v>
      </c>
    </row>
    <row r="10" spans="1:5" ht="14.25">
      <c r="A10" s="135">
        <v>5</v>
      </c>
      <c r="B10" s="136" t="s">
        <v>475</v>
      </c>
      <c r="C10" s="137">
        <f>VLOOKUP($D$1,'havelvac 7.5'!$A$13:$AC$1507,Hashvt!$E$1)</f>
        <v>0</v>
      </c>
      <c r="D10" s="200">
        <v>0</v>
      </c>
      <c r="E10" s="200">
        <f t="shared" si="0"/>
        <v>0</v>
      </c>
    </row>
    <row r="11" spans="1:5" ht="14.25">
      <c r="A11" s="135">
        <v>6</v>
      </c>
      <c r="B11" s="136" t="s">
        <v>476</v>
      </c>
      <c r="C11" s="137">
        <f>VLOOKUP($D$1,'havelvac 7.6'!$A$13:$AC$1507,Hashvt!$E$1)</f>
        <v>0</v>
      </c>
      <c r="D11" s="200">
        <v>11189.2</v>
      </c>
      <c r="E11" s="200">
        <f t="shared" si="0"/>
        <v>11189.2</v>
      </c>
    </row>
    <row r="12" spans="1:5" ht="14.25">
      <c r="A12" s="135">
        <v>7</v>
      </c>
      <c r="B12" s="136" t="s">
        <v>477</v>
      </c>
      <c r="C12" s="137">
        <f>VLOOKUP($D$1,'havelvac 7.7'!$A$13:$AC$1507,Hashvt!$E$1)</f>
        <v>0</v>
      </c>
      <c r="D12" s="200">
        <v>11189.1001</v>
      </c>
      <c r="E12" s="200">
        <f t="shared" si="0"/>
        <v>11189.1001</v>
      </c>
    </row>
    <row r="13" spans="1:5" ht="14.25">
      <c r="A13" s="135">
        <v>8</v>
      </c>
      <c r="B13" s="136" t="s">
        <v>478</v>
      </c>
      <c r="C13" s="137">
        <f>VLOOKUP($D$1,'havelvac 7.9'!$A$13:$AC$1507,Hashvt!$E$1)</f>
        <v>0</v>
      </c>
      <c r="D13" s="200">
        <v>11189.1</v>
      </c>
      <c r="E13" s="200">
        <f t="shared" si="0"/>
        <v>11189.1</v>
      </c>
    </row>
    <row r="14" spans="1:5" ht="14.25">
      <c r="A14" s="135">
        <v>9</v>
      </c>
      <c r="B14" s="136" t="s">
        <v>479</v>
      </c>
      <c r="C14" s="137">
        <f>VLOOKUP($D$1,'havelvac 7.8'!$A$13:$AC$1507,Hashvt!$E$1)</f>
        <v>0</v>
      </c>
      <c r="D14" s="200">
        <v>11189.1</v>
      </c>
      <c r="E14" s="200">
        <f t="shared" si="0"/>
        <v>11189.1</v>
      </c>
    </row>
    <row r="15" spans="1:5" ht="14.25">
      <c r="A15" s="135">
        <v>10</v>
      </c>
      <c r="B15" s="136" t="s">
        <v>480</v>
      </c>
      <c r="C15" s="137">
        <f>VLOOKUP($D$1,'havelvac 7.10'!$A$13:$AC$1507,Hashvt!$E$1)</f>
        <v>0</v>
      </c>
      <c r="D15" s="200">
        <v>0</v>
      </c>
      <c r="E15" s="200">
        <f t="shared" si="0"/>
        <v>0</v>
      </c>
    </row>
    <row r="16" spans="1:5" ht="14.25">
      <c r="A16" s="135">
        <v>11</v>
      </c>
      <c r="B16" s="136" t="s">
        <v>481</v>
      </c>
      <c r="C16" s="137">
        <f>VLOOKUP($D$1,'havelvac 7.11'!$A$13:$AC$1507,Hashvt!$E$1)</f>
        <v>0</v>
      </c>
      <c r="D16" s="200">
        <v>0</v>
      </c>
      <c r="E16" s="200">
        <f t="shared" si="0"/>
        <v>0</v>
      </c>
    </row>
    <row r="17" spans="1:5" ht="14.25">
      <c r="A17" s="135">
        <v>12</v>
      </c>
      <c r="B17" s="136" t="s">
        <v>482</v>
      </c>
      <c r="C17" s="137">
        <f>VLOOKUP($D$1,'havelvac 7.12'!$A$13:$P$1507,Hashvt!$E$1)</f>
        <v>0</v>
      </c>
      <c r="D17" s="200">
        <v>11189.2</v>
      </c>
      <c r="E17" s="200">
        <f t="shared" si="0"/>
        <v>11189.2</v>
      </c>
    </row>
    <row r="18" spans="1:5" ht="14.25">
      <c r="A18" s="135">
        <v>13</v>
      </c>
      <c r="B18" s="136" t="s">
        <v>483</v>
      </c>
      <c r="C18" s="137">
        <f>VLOOKUP($D$1,'havelvac 7.13'!$A$13:$P$1503,Hashvt!$E$1)</f>
        <v>0</v>
      </c>
      <c r="D18" s="200">
        <v>7303.8</v>
      </c>
      <c r="E18" s="200">
        <f t="shared" si="0"/>
        <v>7303.8</v>
      </c>
    </row>
    <row r="19" spans="1:5" ht="22.5" customHeight="1">
      <c r="A19" s="344" t="s">
        <v>484</v>
      </c>
      <c r="B19" s="345"/>
      <c r="C19" s="138">
        <f>SUM(C6:C18)</f>
        <v>0</v>
      </c>
      <c r="D19" s="138">
        <f>SUM(D7:D18)</f>
        <v>92931.700100000002</v>
      </c>
      <c r="E19" s="138">
        <f>SUM(E7:E18)</f>
        <v>92931.700100000002</v>
      </c>
    </row>
    <row r="20" spans="1:5" ht="14.25">
      <c r="C20" s="138"/>
    </row>
    <row r="21" spans="1:5">
      <c r="C21" s="200"/>
    </row>
  </sheetData>
  <mergeCells count="3">
    <mergeCell ref="A1:C1"/>
    <mergeCell ref="A2:C2"/>
    <mergeCell ref="A19:B19"/>
  </mergeCells>
  <phoneticPr fontId="62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18" hidden="1" customWidth="1"/>
    <col min="2" max="2" width="3.28515625" style="112" hidden="1" customWidth="1"/>
    <col min="3" max="3" width="4.42578125" style="113" hidden="1" customWidth="1"/>
    <col min="4" max="4" width="3.28515625" style="114" hidden="1" customWidth="1"/>
    <col min="5" max="5" width="3.28515625" style="115" hidden="1" customWidth="1"/>
    <col min="6" max="6" width="5.140625" style="116" hidden="1" customWidth="1"/>
    <col min="7" max="7" width="5.5703125" style="117" hidden="1" customWidth="1"/>
    <col min="8" max="8" width="1.7109375" style="4" customWidth="1"/>
    <col min="9" max="9" width="3.140625" style="36" customWidth="1"/>
    <col min="10" max="10" width="2.42578125" style="37" customWidth="1"/>
    <col min="11" max="11" width="2.140625" style="38" customWidth="1"/>
    <col min="12" max="12" width="51.5703125" style="34" customWidth="1"/>
    <col min="13" max="13" width="5.85546875" style="196" customWidth="1"/>
    <col min="14" max="14" width="16.140625" style="35" customWidth="1"/>
    <col min="15" max="15" width="16.5703125" style="35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18" t="s">
        <v>490</v>
      </c>
      <c r="H1" s="346" t="s">
        <v>43</v>
      </c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</row>
    <row r="2" spans="1:28" hidden="1">
      <c r="A2" s="119"/>
      <c r="H2" s="132"/>
      <c r="I2" s="132"/>
      <c r="J2" s="132"/>
      <c r="K2" s="132"/>
      <c r="L2" s="132"/>
      <c r="M2" s="197"/>
      <c r="N2" s="132"/>
      <c r="O2" s="132"/>
      <c r="P2" s="132"/>
      <c r="Q2" s="132"/>
    </row>
    <row r="3" spans="1:28">
      <c r="A3" s="119"/>
      <c r="I3" s="5"/>
      <c r="J3" s="39"/>
      <c r="K3" s="39"/>
      <c r="L3" s="6"/>
      <c r="M3" s="195"/>
      <c r="N3" s="7"/>
      <c r="O3" s="7"/>
      <c r="P3" s="7"/>
      <c r="Q3" s="7"/>
      <c r="R3" s="7"/>
    </row>
    <row r="4" spans="1:28" ht="15.75" customHeight="1">
      <c r="A4" s="119"/>
      <c r="H4" s="356" t="s">
        <v>98</v>
      </c>
      <c r="I4" s="356" t="s">
        <v>99</v>
      </c>
      <c r="J4" s="359" t="s">
        <v>100</v>
      </c>
      <c r="K4" s="359" t="s">
        <v>101</v>
      </c>
      <c r="L4" s="362" t="s">
        <v>102</v>
      </c>
      <c r="M4" s="365" t="s">
        <v>103</v>
      </c>
      <c r="N4" s="353" t="s">
        <v>585</v>
      </c>
      <c r="O4" s="347" t="s">
        <v>586</v>
      </c>
      <c r="P4" s="348"/>
      <c r="Q4" s="348"/>
      <c r="R4" s="348"/>
      <c r="S4" s="348"/>
      <c r="T4" s="348"/>
      <c r="U4" s="349"/>
      <c r="V4" s="347" t="s">
        <v>587</v>
      </c>
      <c r="W4" s="348"/>
      <c r="X4" s="348"/>
      <c r="Y4" s="348"/>
      <c r="Z4" s="348"/>
      <c r="AA4" s="348"/>
      <c r="AB4" s="349"/>
    </row>
    <row r="5" spans="1:28" s="8" customFormat="1" ht="5.25" customHeight="1">
      <c r="A5" s="119"/>
      <c r="B5" s="112"/>
      <c r="C5" s="113"/>
      <c r="D5" s="114"/>
      <c r="E5" s="115"/>
      <c r="F5" s="116"/>
      <c r="G5" s="117"/>
      <c r="H5" s="357"/>
      <c r="I5" s="357"/>
      <c r="J5" s="360"/>
      <c r="K5" s="360"/>
      <c r="L5" s="363"/>
      <c r="M5" s="366"/>
      <c r="N5" s="354"/>
      <c r="O5" s="350"/>
      <c r="P5" s="351"/>
      <c r="Q5" s="351"/>
      <c r="R5" s="351"/>
      <c r="S5" s="351"/>
      <c r="T5" s="351"/>
      <c r="U5" s="352"/>
      <c r="V5" s="350"/>
      <c r="W5" s="351"/>
      <c r="X5" s="351"/>
      <c r="Y5" s="351"/>
      <c r="Z5" s="351"/>
      <c r="AA5" s="351"/>
      <c r="AB5" s="352"/>
    </row>
    <row r="6" spans="1:28" s="9" customFormat="1" ht="31.5" customHeight="1">
      <c r="A6" s="119"/>
      <c r="B6" s="120"/>
      <c r="C6" s="121"/>
      <c r="D6" s="122"/>
      <c r="E6" s="123"/>
      <c r="F6" s="124"/>
      <c r="G6" s="125"/>
      <c r="H6" s="358"/>
      <c r="I6" s="358"/>
      <c r="J6" s="361"/>
      <c r="K6" s="361"/>
      <c r="L6" s="364"/>
      <c r="M6" s="367"/>
      <c r="N6" s="355"/>
      <c r="O6" s="1" t="s">
        <v>378</v>
      </c>
      <c r="P6" s="210" t="s">
        <v>42</v>
      </c>
      <c r="Q6" s="1" t="s">
        <v>379</v>
      </c>
      <c r="R6" s="210" t="s">
        <v>42</v>
      </c>
      <c r="S6" s="1" t="s">
        <v>380</v>
      </c>
      <c r="T6" s="210" t="s">
        <v>42</v>
      </c>
      <c r="U6" s="1" t="s">
        <v>381</v>
      </c>
      <c r="V6" s="1" t="s">
        <v>378</v>
      </c>
      <c r="W6" s="210" t="s">
        <v>42</v>
      </c>
      <c r="X6" s="1" t="s">
        <v>379</v>
      </c>
      <c r="Y6" s="210" t="s">
        <v>42</v>
      </c>
      <c r="Z6" s="1" t="s">
        <v>380</v>
      </c>
      <c r="AA6" s="210" t="s">
        <v>42</v>
      </c>
      <c r="AB6" s="1" t="s">
        <v>381</v>
      </c>
    </row>
    <row r="7" spans="1:28" s="13" customFormat="1">
      <c r="A7" s="119"/>
      <c r="B7" s="120"/>
      <c r="C7" s="121"/>
      <c r="D7" s="122"/>
      <c r="E7" s="123"/>
      <c r="F7" s="124"/>
      <c r="G7" s="125"/>
      <c r="H7" s="130">
        <v>1</v>
      </c>
      <c r="I7" s="130">
        <v>2</v>
      </c>
      <c r="J7" s="130">
        <v>3</v>
      </c>
      <c r="K7" s="130">
        <v>4</v>
      </c>
      <c r="L7" s="130">
        <v>5</v>
      </c>
      <c r="M7" s="131">
        <v>6</v>
      </c>
      <c r="N7" s="130">
        <v>7</v>
      </c>
      <c r="O7" s="130">
        <v>8</v>
      </c>
      <c r="P7" s="130">
        <v>9</v>
      </c>
      <c r="Q7" s="130">
        <v>10</v>
      </c>
      <c r="R7" s="130">
        <v>11</v>
      </c>
      <c r="S7" s="130">
        <v>12</v>
      </c>
      <c r="T7" s="130">
        <v>13</v>
      </c>
      <c r="U7" s="130">
        <v>14</v>
      </c>
      <c r="V7" s="130">
        <v>15</v>
      </c>
      <c r="W7" s="130">
        <v>16</v>
      </c>
      <c r="X7" s="130">
        <v>17</v>
      </c>
      <c r="Y7" s="130">
        <v>18</v>
      </c>
      <c r="Z7" s="130">
        <v>19</v>
      </c>
      <c r="AA7" s="130">
        <v>20</v>
      </c>
      <c r="AB7" s="130">
        <v>21</v>
      </c>
    </row>
    <row r="8" spans="1:28" s="155" customFormat="1" ht="29.25" customHeight="1">
      <c r="A8" s="118" t="str">
        <f t="shared" ref="A8:A76" si="0">CONCATENATE(B8,C8,D8,E8,F8,G8)</f>
        <v>71000000000000</v>
      </c>
      <c r="B8" s="120" t="s">
        <v>439</v>
      </c>
      <c r="C8" s="121" t="s">
        <v>441</v>
      </c>
      <c r="D8" s="122" t="s">
        <v>441</v>
      </c>
      <c r="E8" s="123" t="s">
        <v>441</v>
      </c>
      <c r="F8" s="124" t="s">
        <v>441</v>
      </c>
      <c r="G8" s="125" t="s">
        <v>440</v>
      </c>
      <c r="H8" s="162"/>
      <c r="I8" s="151"/>
      <c r="J8" s="152"/>
      <c r="K8" s="152"/>
      <c r="L8" s="153" t="s">
        <v>105</v>
      </c>
      <c r="M8" s="163"/>
      <c r="N8" s="154">
        <f>+'havelvac 7.2'!N13+'havelvac 7.3'!N13+'havelvac 7.4'!N13+'havelvac 7.5'!N13+'havelvac 7.6'!N13+'havelvac 7.7'!N13+'havelvac 7.9'!N13+'havelvac 7.8'!N13+'havelvac 7.10'!N13+'havelvac 7.11'!N13+'havelvac 7.12'!N13+'havelvac 7.13'!N13</f>
        <v>2836975</v>
      </c>
      <c r="O8" s="154">
        <f>+'havelvac 7.2'!O13+'havelvac 7.3'!O13+'havelvac 7.4'!O13+'havelvac 7.5'!O13+'havelvac 7.6'!O13+'havelvac 7.7'!O13+'havelvac 7.9'!O13+'havelvac 7.8'!O13+'havelvac 7.10'!O13+'havelvac 7.11'!O13+'havelvac 7.12'!O13+'havelvac 7.13'!O13</f>
        <v>1918265.1</v>
      </c>
      <c r="P8" s="211" t="str">
        <f>IFERROR(Q8/O8, " ")</f>
        <v xml:space="preserve"> </v>
      </c>
      <c r="Q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11" t="str">
        <f>IFERROR(S8/O8, " ")</f>
        <v xml:space="preserve"> </v>
      </c>
      <c r="S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11" t="str">
        <f>IFERROR(U8/O8, " ")</f>
        <v xml:space="preserve"> </v>
      </c>
      <c r="U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4">
        <f>+'havelvac 7.2'!P13+'havelvac 7.3'!P13+'havelvac 7.4'!P13+'havelvac 7.5'!P13+'havelvac 7.6'!P13+'havelvac 7.7'!P13+'havelvac 7.9'!P13+'havelvac 7.8'!P13+'havelvac 7.10'!P13+'havelvac 7.11'!P13+'havelvac 7.12'!P13+'havelvac 7.13'!P13</f>
        <v>918709.89999999991</v>
      </c>
      <c r="W8" s="211" t="str">
        <f>IFERROR(X8/V8, " ")</f>
        <v xml:space="preserve"> </v>
      </c>
      <c r="X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11" t="str">
        <f>IFERROR(Z8/V8, " ")</f>
        <v xml:space="preserve"> </v>
      </c>
      <c r="Z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11" t="str">
        <f>IFERROR(AB8/V8, " ")</f>
        <v xml:space="preserve"> </v>
      </c>
      <c r="AB8" s="15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5" customFormat="1" ht="29.25" customHeight="1">
      <c r="A9" s="118"/>
      <c r="B9" s="120"/>
      <c r="C9" s="121"/>
      <c r="D9" s="122"/>
      <c r="E9" s="123"/>
      <c r="F9" s="124"/>
      <c r="G9" s="125"/>
      <c r="H9" s="162"/>
      <c r="I9" s="151"/>
      <c r="J9" s="152"/>
      <c r="K9" s="152"/>
      <c r="L9" s="153" t="s">
        <v>63</v>
      </c>
      <c r="M9" s="163"/>
      <c r="N9" s="154">
        <f>+N8-N54-N593</f>
        <v>2836975</v>
      </c>
      <c r="O9" s="154">
        <f t="shared" ref="O9:AB9" si="1">+O8-O54-O593</f>
        <v>1918265.1</v>
      </c>
      <c r="P9" s="211" t="str">
        <f>IFERROR(Q9/O9, " ")</f>
        <v xml:space="preserve"> </v>
      </c>
      <c r="Q9" s="154" t="e">
        <f t="shared" si="1"/>
        <v>#REF!</v>
      </c>
      <c r="R9" s="211" t="str">
        <f>IFERROR(S9/O9, " ")</f>
        <v xml:space="preserve"> </v>
      </c>
      <c r="S9" s="154" t="e">
        <f t="shared" si="1"/>
        <v>#REF!</v>
      </c>
      <c r="T9" s="211" t="str">
        <f>IFERROR(U9/O9, " ")</f>
        <v xml:space="preserve"> </v>
      </c>
      <c r="U9" s="154" t="e">
        <f t="shared" si="1"/>
        <v>#REF!</v>
      </c>
      <c r="V9" s="154">
        <f t="shared" si="1"/>
        <v>918709.89999999991</v>
      </c>
      <c r="W9" s="211" t="str">
        <f>IFERROR(X9/V9, " ")</f>
        <v xml:space="preserve"> </v>
      </c>
      <c r="X9" s="154" t="e">
        <f t="shared" si="1"/>
        <v>#REF!</v>
      </c>
      <c r="Y9" s="211" t="str">
        <f>IFERROR(Z9/V9, " ")</f>
        <v xml:space="preserve"> </v>
      </c>
      <c r="Z9" s="154" t="e">
        <f t="shared" si="1"/>
        <v>#REF!</v>
      </c>
      <c r="AA9" s="211" t="str">
        <f>IFERROR(AB9/V9, " ")</f>
        <v xml:space="preserve"> </v>
      </c>
      <c r="AB9" s="154" t="e">
        <f t="shared" si="1"/>
        <v>#REF!</v>
      </c>
    </row>
    <row r="10" spans="1:28" s="158" customFormat="1" ht="28.5">
      <c r="A10" s="118" t="str">
        <f t="shared" si="0"/>
        <v>71010000000000</v>
      </c>
      <c r="B10" s="120" t="s">
        <v>439</v>
      </c>
      <c r="C10" s="113" t="s">
        <v>106</v>
      </c>
      <c r="D10" s="114" t="s">
        <v>441</v>
      </c>
      <c r="E10" s="123" t="s">
        <v>441</v>
      </c>
      <c r="F10" s="124" t="s">
        <v>441</v>
      </c>
      <c r="G10" s="125" t="s">
        <v>440</v>
      </c>
      <c r="H10" s="164">
        <v>2100</v>
      </c>
      <c r="I10" s="198" t="s">
        <v>106</v>
      </c>
      <c r="J10" s="199">
        <v>0</v>
      </c>
      <c r="K10" s="199">
        <v>0</v>
      </c>
      <c r="L10" s="156" t="s">
        <v>107</v>
      </c>
      <c r="M10" s="165"/>
      <c r="N10" s="157">
        <f>+'havelvac 7.2'!N14+'havelvac 7.3'!N14+'havelvac 7.4'!N14+'havelvac 7.5'!N14+'havelvac 7.6'!N14+'havelvac 7.7'!N14+'havelvac 7.9'!N14+'havelvac 7.8'!N14+'havelvac 7.10'!N14+'havelvac 7.11'!N14+'havelvac 7.12'!N14+'havelvac 7.13'!N14</f>
        <v>71715.400000000009</v>
      </c>
      <c r="O10" s="157">
        <f>+'havelvac 7.2'!O14+'havelvac 7.3'!O14+'havelvac 7.4'!O14+'havelvac 7.5'!O14+'havelvac 7.6'!O14+'havelvac 7.7'!O14+'havelvac 7.9'!O14+'havelvac 7.8'!O14+'havelvac 7.10'!O14+'havelvac 7.11'!O14+'havelvac 7.12'!O14+'havelvac 7.13'!O14</f>
        <v>19551.699999999997</v>
      </c>
      <c r="P10" s="212" t="str">
        <f>IFERROR(Q10/O10, " ")</f>
        <v xml:space="preserve"> </v>
      </c>
      <c r="Q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12" t="str">
        <f>IFERROR(S10/O10, " ")</f>
        <v xml:space="preserve"> </v>
      </c>
      <c r="S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12" t="str">
        <f>IFERROR(U10/O10, " ")</f>
        <v xml:space="preserve"> </v>
      </c>
      <c r="U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57">
        <f>+'havelvac 7.2'!P14+'havelvac 7.3'!P14+'havelvac 7.4'!P14+'havelvac 7.5'!P14+'havelvac 7.6'!P14+'havelvac 7.7'!P14+'havelvac 7.9'!P14+'havelvac 7.8'!P14+'havelvac 7.10'!P14+'havelvac 7.11'!P14+'havelvac 7.12'!P14+'havelvac 7.13'!P14</f>
        <v>52163.7</v>
      </c>
      <c r="W10" s="212" t="str">
        <f>IFERROR(X10/V10, " ")</f>
        <v xml:space="preserve"> </v>
      </c>
      <c r="X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12" t="str">
        <f>IFERROR(Z10/V10, " ")</f>
        <v xml:space="preserve"> </v>
      </c>
      <c r="Z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12" t="str">
        <f>IFERROR(AB10/V10, " ")</f>
        <v xml:space="preserve"> </v>
      </c>
      <c r="AB10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193" customFormat="1" ht="13.5">
      <c r="A11" s="170" t="str">
        <f t="shared" si="0"/>
        <v>71010000000001</v>
      </c>
      <c r="B11" s="171" t="s">
        <v>439</v>
      </c>
      <c r="C11" s="129" t="s">
        <v>106</v>
      </c>
      <c r="D11" s="128" t="s">
        <v>441</v>
      </c>
      <c r="E11" s="191" t="s">
        <v>441</v>
      </c>
      <c r="F11" s="192" t="s">
        <v>441</v>
      </c>
      <c r="G11" s="173" t="s">
        <v>96</v>
      </c>
      <c r="H11" s="15"/>
      <c r="I11" s="16"/>
      <c r="J11" s="17"/>
      <c r="K11" s="17"/>
      <c r="L11" s="18" t="s">
        <v>108</v>
      </c>
      <c r="M11" s="40"/>
      <c r="N11" s="176"/>
      <c r="O11" s="176"/>
      <c r="P11" s="213"/>
      <c r="Q11" s="176"/>
      <c r="R11" s="213"/>
      <c r="S11" s="176"/>
      <c r="T11" s="213"/>
      <c r="U11" s="176"/>
      <c r="V11" s="176"/>
      <c r="W11" s="213"/>
      <c r="X11" s="176"/>
      <c r="Y11" s="213"/>
      <c r="Z11" s="176"/>
      <c r="AA11" s="213"/>
      <c r="AB11" s="176"/>
    </row>
    <row r="12" spans="1:28" s="194" customFormat="1" ht="39" customHeight="1">
      <c r="A12" s="170" t="str">
        <f t="shared" si="0"/>
        <v>71010100000000</v>
      </c>
      <c r="B12" s="171" t="s">
        <v>439</v>
      </c>
      <c r="C12" s="129" t="s">
        <v>106</v>
      </c>
      <c r="D12" s="128" t="s">
        <v>106</v>
      </c>
      <c r="E12" s="191" t="s">
        <v>441</v>
      </c>
      <c r="F12" s="192" t="s">
        <v>441</v>
      </c>
      <c r="G12" s="173" t="s">
        <v>440</v>
      </c>
      <c r="H12" s="166">
        <v>2110</v>
      </c>
      <c r="I12" s="159" t="s">
        <v>106</v>
      </c>
      <c r="J12" s="160">
        <v>1</v>
      </c>
      <c r="K12" s="160">
        <v>0</v>
      </c>
      <c r="L12" s="161" t="s">
        <v>109</v>
      </c>
      <c r="M12" s="167"/>
      <c r="N12" s="174">
        <f>+'havelvac 7.2'!N16+'havelvac 7.3'!N16+'havelvac 7.4'!N16+'havelvac 7.5'!N16+'havelvac 7.6'!N16+'havelvac 7.7'!N16+'havelvac 7.9'!N16+'havelvac 7.8'!N16+'havelvac 7.10'!N16+'havelvac 7.11'!N16+'havelvac 7.12'!N16+'havelvac 7.13'!N16</f>
        <v>26958.1</v>
      </c>
      <c r="O12" s="174">
        <f>+'havelvac 7.2'!O16+'havelvac 7.3'!O16+'havelvac 7.4'!O16+'havelvac 7.5'!O16+'havelvac 7.6'!O16+'havelvac 7.7'!O16+'havelvac 7.9'!O16+'havelvac 7.8'!O16+'havelvac 7.10'!O16+'havelvac 7.11'!O16+'havelvac 7.12'!O16+'havelvac 7.13'!O16</f>
        <v>19551.699999999997</v>
      </c>
      <c r="P12" s="214" t="str">
        <f>IFERROR(Q12/O12, " ")</f>
        <v xml:space="preserve"> </v>
      </c>
      <c r="Q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14" t="str">
        <f>IFERROR(S12/O12, " ")</f>
        <v xml:space="preserve"> </v>
      </c>
      <c r="S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14" t="str">
        <f>IFERROR(U12/O12, " ")</f>
        <v xml:space="preserve"> </v>
      </c>
      <c r="U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74">
        <f>+'havelvac 7.2'!P16+'havelvac 7.3'!P16+'havelvac 7.4'!P16+'havelvac 7.5'!P16+'havelvac 7.6'!P16+'havelvac 7.7'!P16+'havelvac 7.9'!P16+'havelvac 7.8'!P16+'havelvac 7.10'!P16+'havelvac 7.11'!P16+'havelvac 7.12'!P16+'havelvac 7.13'!P16</f>
        <v>7406.4</v>
      </c>
      <c r="W12" s="214" t="str">
        <f>IFERROR(X12/V12, " ")</f>
        <v xml:space="preserve"> </v>
      </c>
      <c r="X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14" t="str">
        <f>IFERROR(Z12/V12, " ")</f>
        <v xml:space="preserve"> </v>
      </c>
      <c r="Z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14" t="str">
        <f>IFERROR(AB12/V12, " ")</f>
        <v xml:space="preserve"> </v>
      </c>
      <c r="AB1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193" customFormat="1" ht="13.5">
      <c r="A13" s="170" t="str">
        <f t="shared" si="0"/>
        <v>71010100000001</v>
      </c>
      <c r="B13" s="171" t="s">
        <v>439</v>
      </c>
      <c r="C13" s="129" t="s">
        <v>106</v>
      </c>
      <c r="D13" s="128" t="s">
        <v>106</v>
      </c>
      <c r="E13" s="191" t="s">
        <v>441</v>
      </c>
      <c r="F13" s="192" t="s">
        <v>441</v>
      </c>
      <c r="G13" s="173" t="s">
        <v>96</v>
      </c>
      <c r="H13" s="15"/>
      <c r="I13" s="16"/>
      <c r="J13" s="17"/>
      <c r="K13" s="17"/>
      <c r="L13" s="18" t="s">
        <v>110</v>
      </c>
      <c r="M13" s="32"/>
      <c r="N13" s="176"/>
      <c r="O13" s="176"/>
      <c r="P13" s="213"/>
      <c r="Q13" s="176"/>
      <c r="R13" s="213"/>
      <c r="S13" s="176"/>
      <c r="T13" s="213"/>
      <c r="U13" s="176"/>
      <c r="V13" s="176"/>
      <c r="W13" s="213"/>
      <c r="X13" s="176"/>
      <c r="Y13" s="213"/>
      <c r="Z13" s="176"/>
      <c r="AA13" s="213"/>
      <c r="AB13" s="176"/>
    </row>
    <row r="14" spans="1:28" s="179" customFormat="1" ht="25.5">
      <c r="A14" s="170" t="str">
        <f t="shared" si="0"/>
        <v>71010101000000</v>
      </c>
      <c r="B14" s="171" t="s">
        <v>439</v>
      </c>
      <c r="C14" s="129" t="s">
        <v>106</v>
      </c>
      <c r="D14" s="128" t="s">
        <v>106</v>
      </c>
      <c r="E14" s="127" t="s">
        <v>106</v>
      </c>
      <c r="F14" s="192" t="s">
        <v>441</v>
      </c>
      <c r="G14" s="173" t="s">
        <v>440</v>
      </c>
      <c r="H14" s="146">
        <v>2111</v>
      </c>
      <c r="I14" s="147" t="s">
        <v>106</v>
      </c>
      <c r="J14" s="148">
        <v>1</v>
      </c>
      <c r="K14" s="148">
        <v>1</v>
      </c>
      <c r="L14" s="149" t="s">
        <v>363</v>
      </c>
      <c r="M14" s="150"/>
      <c r="N14" s="178">
        <f>+'havelvac 7.2'!N18+'havelvac 7.3'!N18+'havelvac 7.4'!N18+'havelvac 7.5'!N18+'havelvac 7.6'!N18+'havelvac 7.7'!N18+'havelvac 7.9'!N18+'havelvac 7.8'!N18+'havelvac 7.10'!N18+'havelvac 7.11'!N18+'havelvac 7.12'!N18+'havelvac 7.13'!N18</f>
        <v>26958.1</v>
      </c>
      <c r="O14" s="178">
        <f>+'havelvac 7.2'!O18+'havelvac 7.3'!O18+'havelvac 7.4'!O18+'havelvac 7.5'!O18+'havelvac 7.6'!O18+'havelvac 7.7'!O18+'havelvac 7.9'!O18+'havelvac 7.8'!O18+'havelvac 7.10'!O18+'havelvac 7.11'!O18+'havelvac 7.12'!O18+'havelvac 7.13'!O18</f>
        <v>19551.699999999997</v>
      </c>
      <c r="P14" s="215" t="str">
        <f>IFERROR(Q14/O14, " ")</f>
        <v xml:space="preserve"> </v>
      </c>
      <c r="Q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15" t="str">
        <f>IFERROR(S14/O14, " ")</f>
        <v xml:space="preserve"> </v>
      </c>
      <c r="S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15" t="str">
        <f>IFERROR(U14/O14, " ")</f>
        <v xml:space="preserve"> </v>
      </c>
      <c r="U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78">
        <f>+'havelvac 7.2'!P18+'havelvac 7.3'!P18+'havelvac 7.4'!P18+'havelvac 7.5'!P18+'havelvac 7.6'!P18+'havelvac 7.7'!P18+'havelvac 7.9'!P18+'havelvac 7.8'!P18+'havelvac 7.10'!P18+'havelvac 7.11'!P18+'havelvac 7.12'!P18+'havelvac 7.13'!P18</f>
        <v>7406.4</v>
      </c>
      <c r="W14" s="215" t="str">
        <f>IFERROR(X14/V14, " ")</f>
        <v xml:space="preserve"> </v>
      </c>
      <c r="X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15" t="str">
        <f>IFERROR(Z14/V14, " ")</f>
        <v xml:space="preserve"> </v>
      </c>
      <c r="Z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15" t="str">
        <f>IFERROR(AB14/V14, " ")</f>
        <v xml:space="preserve"> </v>
      </c>
      <c r="AB1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2" customFormat="1" ht="12.75">
      <c r="A15" s="170" t="str">
        <f t="shared" si="0"/>
        <v>71010101000001</v>
      </c>
      <c r="B15" s="171" t="s">
        <v>439</v>
      </c>
      <c r="C15" s="129" t="s">
        <v>106</v>
      </c>
      <c r="D15" s="128" t="s">
        <v>106</v>
      </c>
      <c r="E15" s="127" t="s">
        <v>106</v>
      </c>
      <c r="F15" s="192" t="s">
        <v>441</v>
      </c>
      <c r="G15" s="173" t="s">
        <v>96</v>
      </c>
      <c r="H15" s="15"/>
      <c r="I15" s="22"/>
      <c r="J15" s="23"/>
      <c r="K15" s="23"/>
      <c r="L15" s="18" t="s">
        <v>108</v>
      </c>
      <c r="M15" s="40"/>
      <c r="N15" s="176"/>
      <c r="O15" s="176"/>
      <c r="P15" s="213"/>
      <c r="Q15" s="176"/>
      <c r="R15" s="213"/>
      <c r="S15" s="176"/>
      <c r="T15" s="213"/>
      <c r="U15" s="176"/>
      <c r="V15" s="176"/>
      <c r="W15" s="213"/>
      <c r="X15" s="176"/>
      <c r="Y15" s="213"/>
      <c r="Z15" s="176"/>
      <c r="AA15" s="213"/>
      <c r="AB15" s="176"/>
    </row>
    <row r="16" spans="1:28" s="184" customFormat="1" ht="13.5">
      <c r="A16" s="170" t="str">
        <f t="shared" si="0"/>
        <v>71010101010000</v>
      </c>
      <c r="B16" s="171" t="s">
        <v>439</v>
      </c>
      <c r="C16" s="129" t="s">
        <v>106</v>
      </c>
      <c r="D16" s="128" t="s">
        <v>106</v>
      </c>
      <c r="E16" s="127" t="s">
        <v>106</v>
      </c>
      <c r="F16" s="192" t="s">
        <v>106</v>
      </c>
      <c r="G16" s="173" t="s">
        <v>440</v>
      </c>
      <c r="H16" s="141"/>
      <c r="I16" s="142"/>
      <c r="J16" s="143"/>
      <c r="K16" s="143"/>
      <c r="L16" s="24" t="s">
        <v>111</v>
      </c>
      <c r="M16" s="25"/>
      <c r="N16" s="183">
        <f>+'havelvac 7.2'!N20+'havelvac 7.3'!N20+'havelvac 7.4'!N20+'havelvac 7.5'!N20+'havelvac 7.6'!N20+'havelvac 7.7'!N20+'havelvac 7.9'!N20+'havelvac 7.8'!N20+'havelvac 7.10'!N20+'havelvac 7.11'!N20+'havelvac 7.12'!N20+'havelvac 7.13'!N20</f>
        <v>26219.799999999996</v>
      </c>
      <c r="O16" s="183">
        <f>+'havelvac 7.2'!O20+'havelvac 7.3'!O20+'havelvac 7.4'!O20+'havelvac 7.5'!O20+'havelvac 7.6'!O20+'havelvac 7.7'!O20+'havelvac 7.9'!O20+'havelvac 7.8'!O20+'havelvac 7.10'!O20+'havelvac 7.11'!O20+'havelvac 7.12'!O20+'havelvac 7.13'!O20</f>
        <v>18852.199999999997</v>
      </c>
      <c r="P16" s="216" t="str">
        <f t="shared" ref="P16:P79" si="2">IFERROR(Q16/O16, " ")</f>
        <v xml:space="preserve"> </v>
      </c>
      <c r="Q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16" t="str">
        <f t="shared" ref="R16:R79" si="3">IFERROR(S16/O16, " ")</f>
        <v xml:space="preserve"> </v>
      </c>
      <c r="S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16" t="str">
        <f t="shared" ref="T16:T79" si="4">IFERROR(U16/O16, " ")</f>
        <v xml:space="preserve"> </v>
      </c>
      <c r="U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83">
        <f>+'havelvac 7.2'!P20+'havelvac 7.3'!P20+'havelvac 7.4'!P20+'havelvac 7.5'!P20+'havelvac 7.6'!P20+'havelvac 7.7'!P20+'havelvac 7.9'!P20+'havelvac 7.8'!P20+'havelvac 7.10'!P20+'havelvac 7.11'!P20+'havelvac 7.12'!P20+'havelvac 7.13'!P20</f>
        <v>7367.6</v>
      </c>
      <c r="W16" s="216" t="str">
        <f t="shared" ref="W16:W79" si="5">IFERROR(X16/V16, " ")</f>
        <v xml:space="preserve"> </v>
      </c>
      <c r="X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16" t="str">
        <f t="shared" ref="Y16:Y79" si="6">IFERROR(Z16/V16, " ")</f>
        <v xml:space="preserve"> </v>
      </c>
      <c r="Z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16" t="str">
        <f t="shared" ref="AA16:AA79" si="7">IFERROR(AB16/V16, " ")</f>
        <v xml:space="preserve"> </v>
      </c>
      <c r="AB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193" customFormat="1">
      <c r="A17" s="170" t="str">
        <f t="shared" si="0"/>
        <v>71010101014111</v>
      </c>
      <c r="B17" s="171" t="s">
        <v>439</v>
      </c>
      <c r="C17" s="129" t="s">
        <v>106</v>
      </c>
      <c r="D17" s="128" t="s">
        <v>106</v>
      </c>
      <c r="E17" s="127" t="s">
        <v>106</v>
      </c>
      <c r="F17" s="192" t="s">
        <v>106</v>
      </c>
      <c r="G17" s="173">
        <v>4111</v>
      </c>
      <c r="H17" s="22"/>
      <c r="I17" s="22"/>
      <c r="J17" s="23"/>
      <c r="K17" s="23"/>
      <c r="L17" s="33" t="s">
        <v>112</v>
      </c>
      <c r="M17" s="10">
        <v>4111</v>
      </c>
      <c r="N17" s="169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69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17" t="str">
        <f t="shared" si="2"/>
        <v xml:space="preserve"> </v>
      </c>
      <c r="Q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17" t="str">
        <f t="shared" si="3"/>
        <v xml:space="preserve"> </v>
      </c>
      <c r="S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17" t="str">
        <f t="shared" si="4"/>
        <v xml:space="preserve"> </v>
      </c>
      <c r="U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69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17" t="str">
        <f t="shared" si="5"/>
        <v xml:space="preserve"> </v>
      </c>
      <c r="X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17" t="str">
        <f t="shared" si="6"/>
        <v xml:space="preserve"> </v>
      </c>
      <c r="Z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17" t="str">
        <f t="shared" si="7"/>
        <v xml:space="preserve"> </v>
      </c>
      <c r="AB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2" customFormat="1" ht="25.5">
      <c r="A18" s="170" t="str">
        <f t="shared" si="0"/>
        <v>71010101014112</v>
      </c>
      <c r="B18" s="171" t="s">
        <v>439</v>
      </c>
      <c r="C18" s="129" t="s">
        <v>106</v>
      </c>
      <c r="D18" s="128" t="s">
        <v>106</v>
      </c>
      <c r="E18" s="127" t="s">
        <v>106</v>
      </c>
      <c r="F18" s="192" t="s">
        <v>106</v>
      </c>
      <c r="G18" s="173">
        <v>4112</v>
      </c>
      <c r="H18" s="22"/>
      <c r="I18" s="22"/>
      <c r="J18" s="23"/>
      <c r="K18" s="23"/>
      <c r="L18" s="33" t="s">
        <v>113</v>
      </c>
      <c r="M18" s="10">
        <v>4112</v>
      </c>
      <c r="N18" s="169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69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17" t="str">
        <f t="shared" si="2"/>
        <v xml:space="preserve"> </v>
      </c>
      <c r="Q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17" t="str">
        <f t="shared" si="3"/>
        <v xml:space="preserve"> </v>
      </c>
      <c r="S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17" t="str">
        <f t="shared" si="4"/>
        <v xml:space="preserve"> </v>
      </c>
      <c r="U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69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17" t="str">
        <f t="shared" si="5"/>
        <v xml:space="preserve"> </v>
      </c>
      <c r="X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17" t="str">
        <f t="shared" si="6"/>
        <v xml:space="preserve"> </v>
      </c>
      <c r="Z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17" t="str">
        <f t="shared" si="7"/>
        <v xml:space="preserve"> </v>
      </c>
      <c r="AB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193" customFormat="1">
      <c r="A19" s="170" t="str">
        <f t="shared" si="0"/>
        <v>71010101014212</v>
      </c>
      <c r="B19" s="171" t="s">
        <v>439</v>
      </c>
      <c r="C19" s="129" t="s">
        <v>106</v>
      </c>
      <c r="D19" s="128" t="s">
        <v>106</v>
      </c>
      <c r="E19" s="127" t="s">
        <v>106</v>
      </c>
      <c r="F19" s="172" t="s">
        <v>106</v>
      </c>
      <c r="G19" s="126">
        <v>4212</v>
      </c>
      <c r="H19" s="22"/>
      <c r="I19" s="22"/>
      <c r="J19" s="23"/>
      <c r="K19" s="23"/>
      <c r="L19" s="26" t="s">
        <v>114</v>
      </c>
      <c r="M19" s="10">
        <v>4212</v>
      </c>
      <c r="N19" s="169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69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17" t="str">
        <f t="shared" si="2"/>
        <v xml:space="preserve"> </v>
      </c>
      <c r="Q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17" t="str">
        <f t="shared" si="3"/>
        <v xml:space="preserve"> </v>
      </c>
      <c r="S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17" t="str">
        <f t="shared" si="4"/>
        <v xml:space="preserve"> </v>
      </c>
      <c r="U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69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17" t="str">
        <f t="shared" si="5"/>
        <v xml:space="preserve"> </v>
      </c>
      <c r="X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17" t="str">
        <f t="shared" si="6"/>
        <v xml:space="preserve"> </v>
      </c>
      <c r="Z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17" t="str">
        <f t="shared" si="7"/>
        <v xml:space="preserve"> </v>
      </c>
      <c r="AB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2" customFormat="1">
      <c r="A20" s="170" t="str">
        <f t="shared" si="0"/>
        <v>71010101014213</v>
      </c>
      <c r="B20" s="171" t="s">
        <v>439</v>
      </c>
      <c r="C20" s="129" t="s">
        <v>106</v>
      </c>
      <c r="D20" s="128" t="s">
        <v>106</v>
      </c>
      <c r="E20" s="127" t="s">
        <v>106</v>
      </c>
      <c r="F20" s="172" t="s">
        <v>106</v>
      </c>
      <c r="G20" s="126">
        <v>4213</v>
      </c>
      <c r="H20" s="22"/>
      <c r="I20" s="22"/>
      <c r="J20" s="23"/>
      <c r="K20" s="23"/>
      <c r="L20" s="27" t="s">
        <v>115</v>
      </c>
      <c r="M20" s="28">
        <v>4213</v>
      </c>
      <c r="N20" s="169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69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17" t="str">
        <f t="shared" si="2"/>
        <v xml:space="preserve"> </v>
      </c>
      <c r="Q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17" t="str">
        <f t="shared" si="3"/>
        <v xml:space="preserve"> </v>
      </c>
      <c r="S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17" t="str">
        <f t="shared" si="4"/>
        <v xml:space="preserve"> </v>
      </c>
      <c r="U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69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17" t="str">
        <f t="shared" si="5"/>
        <v xml:space="preserve"> </v>
      </c>
      <c r="X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17" t="str">
        <f t="shared" si="6"/>
        <v xml:space="preserve"> </v>
      </c>
      <c r="Z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17" t="str">
        <f t="shared" si="7"/>
        <v xml:space="preserve"> </v>
      </c>
      <c r="AB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193" customFormat="1">
      <c r="A21" s="170" t="str">
        <f t="shared" si="0"/>
        <v>71010101014214</v>
      </c>
      <c r="B21" s="171" t="s">
        <v>439</v>
      </c>
      <c r="C21" s="129" t="s">
        <v>106</v>
      </c>
      <c r="D21" s="128" t="s">
        <v>106</v>
      </c>
      <c r="E21" s="127" t="s">
        <v>106</v>
      </c>
      <c r="F21" s="172" t="s">
        <v>106</v>
      </c>
      <c r="G21" s="126">
        <v>4214</v>
      </c>
      <c r="H21" s="22"/>
      <c r="I21" s="22"/>
      <c r="J21" s="23"/>
      <c r="K21" s="23"/>
      <c r="L21" s="27" t="s">
        <v>116</v>
      </c>
      <c r="M21" s="28">
        <v>4214</v>
      </c>
      <c r="N21" s="169">
        <f>+'havelvac 7.2'!N25+'havelvac 7.3'!N25+'havelvac 7.4'!N25+'havelvac 7.5'!N25+'havelvac 7.6'!N25+'havelvac 7.7'!N25+'havelvac 7.9'!N25+'havelvac 7.8'!N25+'havelvac 7.10'!N25+'havelvac 7.11'!N25+'havelvac 7.12'!N25+'havelvac 7.13'!N25</f>
        <v>8373.4</v>
      </c>
      <c r="O21" s="169">
        <f>+'havelvac 7.2'!O25+'havelvac 7.3'!O25+'havelvac 7.4'!O25+'havelvac 7.5'!O25+'havelvac 7.6'!O25+'havelvac 7.7'!O25+'havelvac 7.9'!O25+'havelvac 7.8'!O25+'havelvac 7.10'!O25+'havelvac 7.11'!O25+'havelvac 7.12'!O25+'havelvac 7.13'!O25</f>
        <v>8373.4</v>
      </c>
      <c r="P21" s="217" t="str">
        <f t="shared" si="2"/>
        <v xml:space="preserve"> </v>
      </c>
      <c r="Q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17" t="str">
        <f t="shared" si="3"/>
        <v xml:space="preserve"> </v>
      </c>
      <c r="S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17" t="str">
        <f t="shared" si="4"/>
        <v xml:space="preserve"> </v>
      </c>
      <c r="U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69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17" t="str">
        <f t="shared" si="5"/>
        <v xml:space="preserve"> </v>
      </c>
      <c r="X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17" t="str">
        <f t="shared" si="6"/>
        <v xml:space="preserve"> </v>
      </c>
      <c r="Z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17" t="str">
        <f t="shared" si="7"/>
        <v xml:space="preserve"> </v>
      </c>
      <c r="AB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2" customFormat="1">
      <c r="A22" s="170" t="str">
        <f t="shared" si="0"/>
        <v>71010101014215</v>
      </c>
      <c r="B22" s="171" t="s">
        <v>439</v>
      </c>
      <c r="C22" s="129" t="s">
        <v>106</v>
      </c>
      <c r="D22" s="128" t="s">
        <v>106</v>
      </c>
      <c r="E22" s="127" t="s">
        <v>106</v>
      </c>
      <c r="F22" s="172" t="s">
        <v>106</v>
      </c>
      <c r="G22" s="126">
        <v>4215</v>
      </c>
      <c r="H22" s="22"/>
      <c r="I22" s="22"/>
      <c r="J22" s="23"/>
      <c r="K22" s="23"/>
      <c r="L22" s="26" t="s">
        <v>117</v>
      </c>
      <c r="M22" s="10">
        <v>4215</v>
      </c>
      <c r="N22" s="169">
        <f>+'havelvac 7.2'!N26+'havelvac 7.3'!N26+'havelvac 7.4'!N26+'havelvac 7.5'!N26+'havelvac 7.6'!N26+'havelvac 7.7'!N26+'havelvac 7.9'!N26+'havelvac 7.8'!N26+'havelvac 7.10'!N26+'havelvac 7.11'!N26+'havelvac 7.12'!N26+'havelvac 7.13'!N26</f>
        <v>210</v>
      </c>
      <c r="O22" s="169">
        <f>+'havelvac 7.2'!O26+'havelvac 7.3'!O26+'havelvac 7.4'!O26+'havelvac 7.5'!O26+'havelvac 7.6'!O26+'havelvac 7.7'!O26+'havelvac 7.9'!O26+'havelvac 7.8'!O26+'havelvac 7.10'!O26+'havelvac 7.11'!O26+'havelvac 7.12'!O26+'havelvac 7.13'!O26</f>
        <v>210</v>
      </c>
      <c r="P22" s="217" t="str">
        <f t="shared" si="2"/>
        <v xml:space="preserve"> </v>
      </c>
      <c r="Q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17" t="str">
        <f t="shared" si="3"/>
        <v xml:space="preserve"> </v>
      </c>
      <c r="S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17" t="str">
        <f t="shared" si="4"/>
        <v xml:space="preserve"> </v>
      </c>
      <c r="U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69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17" t="str">
        <f t="shared" si="5"/>
        <v xml:space="preserve"> </v>
      </c>
      <c r="X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17" t="str">
        <f t="shared" si="6"/>
        <v xml:space="preserve"> </v>
      </c>
      <c r="Z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17" t="str">
        <f t="shared" si="7"/>
        <v xml:space="preserve"> </v>
      </c>
      <c r="AB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2" customFormat="1">
      <c r="A23" s="170" t="str">
        <f t="shared" si="0"/>
        <v>71010101014216</v>
      </c>
      <c r="B23" s="171" t="s">
        <v>439</v>
      </c>
      <c r="C23" s="129" t="s">
        <v>106</v>
      </c>
      <c r="D23" s="128" t="s">
        <v>106</v>
      </c>
      <c r="E23" s="127" t="s">
        <v>106</v>
      </c>
      <c r="F23" s="172" t="s">
        <v>106</v>
      </c>
      <c r="G23" s="126">
        <v>4216</v>
      </c>
      <c r="H23" s="22"/>
      <c r="I23" s="22"/>
      <c r="J23" s="23"/>
      <c r="K23" s="23"/>
      <c r="L23" s="26" t="s">
        <v>447</v>
      </c>
      <c r="M23" s="10">
        <v>4216</v>
      </c>
      <c r="N23" s="169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69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17" t="str">
        <f t="shared" si="2"/>
        <v xml:space="preserve"> </v>
      </c>
      <c r="Q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17" t="str">
        <f t="shared" si="3"/>
        <v xml:space="preserve"> </v>
      </c>
      <c r="S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17" t="str">
        <f t="shared" si="4"/>
        <v xml:space="preserve"> </v>
      </c>
      <c r="U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69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17" t="str">
        <f t="shared" si="5"/>
        <v xml:space="preserve"> </v>
      </c>
      <c r="X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17" t="str">
        <f t="shared" si="6"/>
        <v xml:space="preserve"> </v>
      </c>
      <c r="Z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17" t="str">
        <f t="shared" si="7"/>
        <v xml:space="preserve"> </v>
      </c>
      <c r="AB2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2" customFormat="1">
      <c r="A24" s="170" t="str">
        <f t="shared" si="0"/>
        <v>71010101014222</v>
      </c>
      <c r="B24" s="171" t="s">
        <v>439</v>
      </c>
      <c r="C24" s="129" t="s">
        <v>106</v>
      </c>
      <c r="D24" s="128" t="s">
        <v>106</v>
      </c>
      <c r="E24" s="127" t="s">
        <v>106</v>
      </c>
      <c r="F24" s="172" t="s">
        <v>106</v>
      </c>
      <c r="G24" s="126">
        <v>4222</v>
      </c>
      <c r="H24" s="22"/>
      <c r="I24" s="22"/>
      <c r="J24" s="23"/>
      <c r="K24" s="23"/>
      <c r="L24" s="26" t="s">
        <v>119</v>
      </c>
      <c r="M24" s="10">
        <v>4222</v>
      </c>
      <c r="N24" s="169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69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17" t="str">
        <f t="shared" si="2"/>
        <v xml:space="preserve"> </v>
      </c>
      <c r="Q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17" t="str">
        <f t="shared" si="3"/>
        <v xml:space="preserve"> </v>
      </c>
      <c r="S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17" t="str">
        <f t="shared" si="4"/>
        <v xml:space="preserve"> </v>
      </c>
      <c r="U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69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17" t="str">
        <f t="shared" si="5"/>
        <v xml:space="preserve"> </v>
      </c>
      <c r="X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17" t="str">
        <f t="shared" si="6"/>
        <v xml:space="preserve"> </v>
      </c>
      <c r="Z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17" t="str">
        <f t="shared" si="7"/>
        <v xml:space="preserve"> </v>
      </c>
      <c r="AB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2" customFormat="1">
      <c r="A25" s="170" t="str">
        <f t="shared" si="0"/>
        <v>71010101014231</v>
      </c>
      <c r="B25" s="171" t="s">
        <v>439</v>
      </c>
      <c r="C25" s="129" t="s">
        <v>106</v>
      </c>
      <c r="D25" s="128" t="s">
        <v>106</v>
      </c>
      <c r="E25" s="127" t="s">
        <v>106</v>
      </c>
      <c r="F25" s="172" t="s">
        <v>106</v>
      </c>
      <c r="G25" s="126">
        <v>4231</v>
      </c>
      <c r="H25" s="22"/>
      <c r="I25" s="22"/>
      <c r="J25" s="23"/>
      <c r="K25" s="23"/>
      <c r="L25" s="26" t="s">
        <v>448</v>
      </c>
      <c r="M25" s="10">
        <v>4231</v>
      </c>
      <c r="N25" s="169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69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17" t="str">
        <f t="shared" si="2"/>
        <v xml:space="preserve"> </v>
      </c>
      <c r="Q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17" t="str">
        <f t="shared" si="3"/>
        <v xml:space="preserve"> </v>
      </c>
      <c r="S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17" t="str">
        <f t="shared" si="4"/>
        <v xml:space="preserve"> </v>
      </c>
      <c r="U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69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17" t="str">
        <f t="shared" si="5"/>
        <v xml:space="preserve"> </v>
      </c>
      <c r="X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17" t="str">
        <f t="shared" si="6"/>
        <v xml:space="preserve"> </v>
      </c>
      <c r="Z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17" t="str">
        <f t="shared" si="7"/>
        <v xml:space="preserve"> </v>
      </c>
      <c r="AB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2" customFormat="1">
      <c r="A26" s="170" t="str">
        <f t="shared" si="0"/>
        <v>71010101014232</v>
      </c>
      <c r="B26" s="171" t="s">
        <v>439</v>
      </c>
      <c r="C26" s="129" t="s">
        <v>106</v>
      </c>
      <c r="D26" s="128" t="s">
        <v>106</v>
      </c>
      <c r="E26" s="127" t="s">
        <v>106</v>
      </c>
      <c r="F26" s="172" t="s">
        <v>106</v>
      </c>
      <c r="G26" s="126">
        <v>4232</v>
      </c>
      <c r="H26" s="22"/>
      <c r="I26" s="22"/>
      <c r="J26" s="23"/>
      <c r="K26" s="23"/>
      <c r="L26" s="26" t="s">
        <v>121</v>
      </c>
      <c r="M26" s="10">
        <v>4232</v>
      </c>
      <c r="N26" s="169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69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17" t="str">
        <f t="shared" si="2"/>
        <v xml:space="preserve"> </v>
      </c>
      <c r="Q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17" t="str">
        <f t="shared" si="3"/>
        <v xml:space="preserve"> </v>
      </c>
      <c r="S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17" t="str">
        <f t="shared" si="4"/>
        <v xml:space="preserve"> </v>
      </c>
      <c r="U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69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17" t="str">
        <f t="shared" si="5"/>
        <v xml:space="preserve"> </v>
      </c>
      <c r="X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17" t="str">
        <f t="shared" si="6"/>
        <v xml:space="preserve"> </v>
      </c>
      <c r="Z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17" t="str">
        <f t="shared" si="7"/>
        <v xml:space="preserve"> </v>
      </c>
      <c r="AB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2" customFormat="1" ht="25.5" hidden="1">
      <c r="A27" s="170" t="str">
        <f t="shared" si="0"/>
        <v>71010101014233</v>
      </c>
      <c r="B27" s="171" t="s">
        <v>439</v>
      </c>
      <c r="C27" s="129" t="s">
        <v>106</v>
      </c>
      <c r="D27" s="128" t="s">
        <v>106</v>
      </c>
      <c r="E27" s="127" t="s">
        <v>106</v>
      </c>
      <c r="F27" s="172" t="s">
        <v>106</v>
      </c>
      <c r="G27" s="126">
        <v>4233</v>
      </c>
      <c r="H27" s="22"/>
      <c r="I27" s="22"/>
      <c r="J27" s="23"/>
      <c r="K27" s="23"/>
      <c r="L27" s="26" t="s">
        <v>449</v>
      </c>
      <c r="M27" s="10">
        <v>4233</v>
      </c>
      <c r="N27" s="169">
        <f>+'havelvac 7.2'!N31+'havelvac 7.3'!N31+'havelvac 7.4'!N31+'havelvac 7.5'!N31+'havelvac 7.6'!N31+'havelvac 7.7'!N31+'havelvac 7.9'!N31+'havelvac 7.8'!N31+'havelvac 7.10'!N31+'havelvac 7.11'!N31+'havelvac 7.12'!N31+'havelvac 7.13'!N31</f>
        <v>120</v>
      </c>
      <c r="O27" s="169">
        <f>+'havelvac 7.2'!O31+'havelvac 7.3'!O31+'havelvac 7.4'!O31+'havelvac 7.5'!O31+'havelvac 7.6'!O31+'havelvac 7.7'!O31+'havelvac 7.9'!O31+'havelvac 7.8'!O31+'havelvac 7.10'!O31+'havelvac 7.11'!O31+'havelvac 7.12'!O31+'havelvac 7.13'!O31</f>
        <v>120</v>
      </c>
      <c r="P27" s="217" t="str">
        <f t="shared" si="2"/>
        <v xml:space="preserve"> </v>
      </c>
      <c r="Q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17" t="str">
        <f t="shared" si="3"/>
        <v xml:space="preserve"> </v>
      </c>
      <c r="S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17" t="str">
        <f t="shared" si="4"/>
        <v xml:space="preserve"> </v>
      </c>
      <c r="U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69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17" t="str">
        <f t="shared" si="5"/>
        <v xml:space="preserve"> </v>
      </c>
      <c r="X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17" t="str">
        <f t="shared" si="6"/>
        <v xml:space="preserve"> </v>
      </c>
      <c r="Z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17" t="str">
        <f t="shared" si="7"/>
        <v xml:space="preserve"> </v>
      </c>
      <c r="AB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2" customFormat="1">
      <c r="A28" s="170" t="str">
        <f t="shared" si="0"/>
        <v>71010101014234</v>
      </c>
      <c r="B28" s="171" t="s">
        <v>439</v>
      </c>
      <c r="C28" s="129" t="s">
        <v>106</v>
      </c>
      <c r="D28" s="128" t="s">
        <v>106</v>
      </c>
      <c r="E28" s="127" t="s">
        <v>106</v>
      </c>
      <c r="F28" s="172" t="s">
        <v>106</v>
      </c>
      <c r="G28" s="126">
        <v>4234</v>
      </c>
      <c r="H28" s="22"/>
      <c r="I28" s="22"/>
      <c r="J28" s="23"/>
      <c r="K28" s="23"/>
      <c r="L28" s="26" t="s">
        <v>122</v>
      </c>
      <c r="M28" s="10">
        <v>4234</v>
      </c>
      <c r="N28" s="169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69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17" t="str">
        <f t="shared" si="2"/>
        <v xml:space="preserve"> </v>
      </c>
      <c r="Q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17" t="str">
        <f t="shared" si="3"/>
        <v xml:space="preserve"> </v>
      </c>
      <c r="S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17" t="str">
        <f t="shared" si="4"/>
        <v xml:space="preserve"> </v>
      </c>
      <c r="U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69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17" t="str">
        <f t="shared" si="5"/>
        <v xml:space="preserve"> </v>
      </c>
      <c r="X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17" t="str">
        <f t="shared" si="6"/>
        <v xml:space="preserve"> </v>
      </c>
      <c r="Z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17" t="str">
        <f t="shared" si="7"/>
        <v xml:space="preserve"> </v>
      </c>
      <c r="AB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2" customFormat="1" hidden="1">
      <c r="A29" s="170" t="str">
        <f t="shared" si="0"/>
        <v>71010101014235</v>
      </c>
      <c r="B29" s="171" t="s">
        <v>439</v>
      </c>
      <c r="C29" s="129" t="s">
        <v>106</v>
      </c>
      <c r="D29" s="128" t="s">
        <v>106</v>
      </c>
      <c r="E29" s="127" t="s">
        <v>106</v>
      </c>
      <c r="F29" s="172" t="s">
        <v>106</v>
      </c>
      <c r="G29" s="126">
        <v>4235</v>
      </c>
      <c r="H29" s="22"/>
      <c r="I29" s="22"/>
      <c r="J29" s="23"/>
      <c r="K29" s="23"/>
      <c r="L29" s="26" t="s">
        <v>123</v>
      </c>
      <c r="M29" s="10">
        <v>4235</v>
      </c>
      <c r="N29" s="169">
        <f>+'havelvac 7.2'!N33+'havelvac 7.3'!N33+'havelvac 7.4'!N33+'havelvac 7.5'!N33+'havelvac 7.6'!N33+'havelvac 7.7'!N33+'havelvac 7.9'!N33+'havelvac 7.8'!N33+'havelvac 7.10'!N33+'havelvac 7.11'!N33+'havelvac 7.12'!N33+'havelvac 7.13'!N33</f>
        <v>88.9</v>
      </c>
      <c r="O29" s="169">
        <f>+'havelvac 7.2'!O33+'havelvac 7.3'!O33+'havelvac 7.4'!O33+'havelvac 7.5'!O33+'havelvac 7.6'!O33+'havelvac 7.7'!O33+'havelvac 7.9'!O33+'havelvac 7.8'!O33+'havelvac 7.10'!O33+'havelvac 7.11'!O33+'havelvac 7.12'!O33+'havelvac 7.13'!O33</f>
        <v>88.9</v>
      </c>
      <c r="P29" s="217" t="str">
        <f t="shared" si="2"/>
        <v xml:space="preserve"> </v>
      </c>
      <c r="Q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17" t="str">
        <f t="shared" si="3"/>
        <v xml:space="preserve"> </v>
      </c>
      <c r="S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17" t="str">
        <f t="shared" si="4"/>
        <v xml:space="preserve"> </v>
      </c>
      <c r="U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69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17" t="str">
        <f t="shared" si="5"/>
        <v xml:space="preserve"> </v>
      </c>
      <c r="X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17" t="str">
        <f t="shared" si="6"/>
        <v xml:space="preserve"> </v>
      </c>
      <c r="Z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17" t="str">
        <f t="shared" si="7"/>
        <v xml:space="preserve"> </v>
      </c>
      <c r="AB2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2" customFormat="1">
      <c r="A30" s="170" t="str">
        <f t="shared" si="0"/>
        <v>71010101014237</v>
      </c>
      <c r="B30" s="171" t="s">
        <v>439</v>
      </c>
      <c r="C30" s="129" t="s">
        <v>106</v>
      </c>
      <c r="D30" s="128" t="s">
        <v>106</v>
      </c>
      <c r="E30" s="127" t="s">
        <v>106</v>
      </c>
      <c r="F30" s="172" t="s">
        <v>106</v>
      </c>
      <c r="G30" s="126">
        <v>4237</v>
      </c>
      <c r="H30" s="22"/>
      <c r="I30" s="22"/>
      <c r="J30" s="23"/>
      <c r="K30" s="23"/>
      <c r="L30" s="26" t="s">
        <v>124</v>
      </c>
      <c r="M30" s="10">
        <v>4237</v>
      </c>
      <c r="N30" s="169">
        <f>+'havelvac 7.2'!N35+'havelvac 7.3'!N35+'havelvac 7.4'!N35+'havelvac 7.5'!N35+'havelvac 7.6'!N35+'havelvac 7.7'!N35+'havelvac 7.9'!N35+'havelvac 7.8'!N35+'havelvac 7.10'!N35+'havelvac 7.11'!N35+'havelvac 7.12'!N35+'havelvac 7.13'!N35</f>
        <v>100</v>
      </c>
      <c r="O30" s="169">
        <f>+'havelvac 7.2'!O35+'havelvac 7.3'!O35+'havelvac 7.4'!O35+'havelvac 7.5'!O35+'havelvac 7.6'!O35+'havelvac 7.7'!O35+'havelvac 7.9'!O35+'havelvac 7.8'!O35+'havelvac 7.10'!O35+'havelvac 7.11'!O35+'havelvac 7.12'!O35+'havelvac 7.13'!O35</f>
        <v>100</v>
      </c>
      <c r="P30" s="217" t="str">
        <f t="shared" si="2"/>
        <v xml:space="preserve"> </v>
      </c>
      <c r="Q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17" t="str">
        <f t="shared" si="3"/>
        <v xml:space="preserve"> </v>
      </c>
      <c r="S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17" t="str">
        <f t="shared" si="4"/>
        <v xml:space="preserve"> </v>
      </c>
      <c r="U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69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17" t="str">
        <f t="shared" si="5"/>
        <v xml:space="preserve"> </v>
      </c>
      <c r="X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17" t="str">
        <f t="shared" si="6"/>
        <v xml:space="preserve"> </v>
      </c>
      <c r="Z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17" t="str">
        <f t="shared" si="7"/>
        <v xml:space="preserve"> </v>
      </c>
      <c r="AB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2" customFormat="1">
      <c r="A31" s="170" t="str">
        <f t="shared" si="0"/>
        <v>71010101014239</v>
      </c>
      <c r="B31" s="171" t="s">
        <v>439</v>
      </c>
      <c r="C31" s="129" t="s">
        <v>106</v>
      </c>
      <c r="D31" s="128" t="s">
        <v>106</v>
      </c>
      <c r="E31" s="127" t="s">
        <v>106</v>
      </c>
      <c r="F31" s="172" t="s">
        <v>106</v>
      </c>
      <c r="G31" s="126">
        <v>4239</v>
      </c>
      <c r="H31" s="22"/>
      <c r="I31" s="22"/>
      <c r="J31" s="23"/>
      <c r="K31" s="23"/>
      <c r="L31" s="26" t="s">
        <v>125</v>
      </c>
      <c r="M31" s="10">
        <v>4239</v>
      </c>
      <c r="N31" s="169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69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17" t="str">
        <f t="shared" si="2"/>
        <v xml:space="preserve"> </v>
      </c>
      <c r="Q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17" t="str">
        <f t="shared" si="3"/>
        <v xml:space="preserve"> </v>
      </c>
      <c r="S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17" t="str">
        <f t="shared" si="4"/>
        <v xml:space="preserve"> </v>
      </c>
      <c r="U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69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17" t="str">
        <f t="shared" si="5"/>
        <v xml:space="preserve"> </v>
      </c>
      <c r="X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17" t="str">
        <f t="shared" si="6"/>
        <v xml:space="preserve"> </v>
      </c>
      <c r="Z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17" t="str">
        <f t="shared" si="7"/>
        <v xml:space="preserve"> </v>
      </c>
      <c r="AB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2" customFormat="1">
      <c r="A32" s="170" t="str">
        <f t="shared" si="0"/>
        <v>71010101014241</v>
      </c>
      <c r="B32" s="171" t="s">
        <v>439</v>
      </c>
      <c r="C32" s="129" t="s">
        <v>106</v>
      </c>
      <c r="D32" s="128" t="s">
        <v>106</v>
      </c>
      <c r="E32" s="127" t="s">
        <v>106</v>
      </c>
      <c r="F32" s="172" t="s">
        <v>106</v>
      </c>
      <c r="G32" s="126">
        <v>4241</v>
      </c>
      <c r="H32" s="22"/>
      <c r="I32" s="22"/>
      <c r="J32" s="23"/>
      <c r="K32" s="23"/>
      <c r="L32" s="26" t="s">
        <v>126</v>
      </c>
      <c r="M32" s="10">
        <v>4241</v>
      </c>
      <c r="N32" s="169">
        <f>+'havelvac 7.2'!N37+'havelvac 7.3'!N37+'havelvac 7.4'!N37+'havelvac 7.5'!N37+'havelvac 7.6'!N37+'havelvac 7.7'!N37+'havelvac 7.9'!N37+'havelvac 7.8'!N37+'havelvac 7.10'!N37+'havelvac 7.11'!N37+'havelvac 7.12'!N37+'havelvac 7.13'!N37</f>
        <v>70.400000000000006</v>
      </c>
      <c r="O32" s="169">
        <f>+'havelvac 7.2'!O37+'havelvac 7.3'!O37+'havelvac 7.4'!O37+'havelvac 7.5'!O37+'havelvac 7.6'!O37+'havelvac 7.7'!O37+'havelvac 7.9'!O37+'havelvac 7.8'!O37+'havelvac 7.10'!O37+'havelvac 7.11'!O37+'havelvac 7.12'!O37+'havelvac 7.13'!O37</f>
        <v>70.400000000000006</v>
      </c>
      <c r="P32" s="217" t="str">
        <f t="shared" si="2"/>
        <v xml:space="preserve"> </v>
      </c>
      <c r="Q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17" t="str">
        <f t="shared" si="3"/>
        <v xml:space="preserve"> </v>
      </c>
      <c r="S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17" t="str">
        <f t="shared" si="4"/>
        <v xml:space="preserve"> </v>
      </c>
      <c r="U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69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17" t="str">
        <f t="shared" si="5"/>
        <v xml:space="preserve"> </v>
      </c>
      <c r="X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17" t="str">
        <f t="shared" si="6"/>
        <v xml:space="preserve"> </v>
      </c>
      <c r="Z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17" t="str">
        <f t="shared" si="7"/>
        <v xml:space="preserve"> </v>
      </c>
      <c r="AB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2" customFormat="1" ht="25.5">
      <c r="A33" s="170" t="str">
        <f t="shared" si="0"/>
        <v>71010101014252</v>
      </c>
      <c r="B33" s="171" t="s">
        <v>439</v>
      </c>
      <c r="C33" s="129" t="s">
        <v>106</v>
      </c>
      <c r="D33" s="128" t="s">
        <v>106</v>
      </c>
      <c r="E33" s="127" t="s">
        <v>106</v>
      </c>
      <c r="F33" s="172" t="s">
        <v>106</v>
      </c>
      <c r="G33" s="126">
        <v>4252</v>
      </c>
      <c r="H33" s="22"/>
      <c r="I33" s="22"/>
      <c r="J33" s="23"/>
      <c r="K33" s="23"/>
      <c r="L33" s="26" t="s">
        <v>127</v>
      </c>
      <c r="M33" s="10">
        <v>4252</v>
      </c>
      <c r="N33" s="169">
        <f>+'havelvac 7.2'!N39+'havelvac 7.3'!N39+'havelvac 7.4'!N39+'havelvac 7.5'!N39+'havelvac 7.6'!N39+'havelvac 7.7'!N39+'havelvac 7.9'!N39+'havelvac 7.8'!N39+'havelvac 7.10'!N39+'havelvac 7.11'!N39+'havelvac 7.12'!N39+'havelvac 7.13'!N39</f>
        <v>422.6</v>
      </c>
      <c r="O33" s="169">
        <f>+'havelvac 7.2'!O39+'havelvac 7.3'!O39+'havelvac 7.4'!O39+'havelvac 7.5'!O39+'havelvac 7.6'!O39+'havelvac 7.7'!O39+'havelvac 7.9'!O39+'havelvac 7.8'!O39+'havelvac 7.10'!O39+'havelvac 7.11'!O39+'havelvac 7.12'!O39+'havelvac 7.13'!O39</f>
        <v>422.6</v>
      </c>
      <c r="P33" s="217" t="str">
        <f t="shared" si="2"/>
        <v xml:space="preserve"> </v>
      </c>
      <c r="Q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17" t="str">
        <f t="shared" si="3"/>
        <v xml:space="preserve"> </v>
      </c>
      <c r="S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17" t="str">
        <f t="shared" si="4"/>
        <v xml:space="preserve"> </v>
      </c>
      <c r="U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69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3" s="217" t="str">
        <f t="shared" si="5"/>
        <v xml:space="preserve"> </v>
      </c>
      <c r="X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17" t="str">
        <f t="shared" si="6"/>
        <v xml:space="preserve"> </v>
      </c>
      <c r="Z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17" t="str">
        <f t="shared" si="7"/>
        <v xml:space="preserve"> </v>
      </c>
      <c r="AB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2" customFormat="1">
      <c r="A34" s="170" t="str">
        <f t="shared" si="0"/>
        <v>71010101014261</v>
      </c>
      <c r="B34" s="171" t="s">
        <v>439</v>
      </c>
      <c r="C34" s="129" t="s">
        <v>106</v>
      </c>
      <c r="D34" s="128" t="s">
        <v>106</v>
      </c>
      <c r="E34" s="127" t="s">
        <v>106</v>
      </c>
      <c r="F34" s="172" t="s">
        <v>106</v>
      </c>
      <c r="G34" s="126">
        <v>4261</v>
      </c>
      <c r="H34" s="22"/>
      <c r="I34" s="22"/>
      <c r="J34" s="23"/>
      <c r="K34" s="23"/>
      <c r="L34" s="27" t="s">
        <v>128</v>
      </c>
      <c r="M34" s="28">
        <v>4261</v>
      </c>
      <c r="N34" s="169">
        <f>+'havelvac 7.2'!N40+'havelvac 7.3'!N40+'havelvac 7.4'!N40+'havelvac 7.5'!N40+'havelvac 7.6'!N40+'havelvac 7.7'!N40+'havelvac 7.9'!N40+'havelvac 7.8'!N40+'havelvac 7.10'!N40+'havelvac 7.11'!N40+'havelvac 7.12'!N40+'havelvac 7.13'!N40</f>
        <v>216.1</v>
      </c>
      <c r="O34" s="169">
        <f>+'havelvac 7.2'!O40+'havelvac 7.3'!O40+'havelvac 7.4'!O40+'havelvac 7.5'!O40+'havelvac 7.6'!O40+'havelvac 7.7'!O40+'havelvac 7.9'!O40+'havelvac 7.8'!O40+'havelvac 7.10'!O40+'havelvac 7.11'!O40+'havelvac 7.12'!O40+'havelvac 7.13'!O40</f>
        <v>216.1</v>
      </c>
      <c r="P34" s="217" t="str">
        <f t="shared" si="2"/>
        <v xml:space="preserve"> </v>
      </c>
      <c r="Q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17" t="str">
        <f t="shared" si="3"/>
        <v xml:space="preserve"> </v>
      </c>
      <c r="S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17" t="str">
        <f t="shared" si="4"/>
        <v xml:space="preserve"> </v>
      </c>
      <c r="U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69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4" s="217" t="str">
        <f t="shared" si="5"/>
        <v xml:space="preserve"> </v>
      </c>
      <c r="X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17" t="str">
        <f t="shared" si="6"/>
        <v xml:space="preserve"> </v>
      </c>
      <c r="Z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17" t="str">
        <f t="shared" si="7"/>
        <v xml:space="preserve"> </v>
      </c>
      <c r="AB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2" customFormat="1">
      <c r="A35" s="170" t="str">
        <f t="shared" si="0"/>
        <v>71010101014264</v>
      </c>
      <c r="B35" s="171" t="s">
        <v>439</v>
      </c>
      <c r="C35" s="129" t="s">
        <v>106</v>
      </c>
      <c r="D35" s="128" t="s">
        <v>106</v>
      </c>
      <c r="E35" s="127" t="s">
        <v>106</v>
      </c>
      <c r="F35" s="172" t="s">
        <v>106</v>
      </c>
      <c r="G35" s="126">
        <v>4264</v>
      </c>
      <c r="H35" s="22"/>
      <c r="I35" s="22"/>
      <c r="J35" s="23"/>
      <c r="K35" s="23"/>
      <c r="L35" s="29" t="s">
        <v>129</v>
      </c>
      <c r="M35" s="44">
        <v>4264</v>
      </c>
      <c r="N35" s="169">
        <f>+'havelvac 7.2'!N41+'havelvac 7.3'!N41+'havelvac 7.4'!N41+'havelvac 7.5'!N41+'havelvac 7.6'!N41+'havelvac 7.7'!N41+'havelvac 7.9'!N41+'havelvac 7.8'!N41+'havelvac 7.10'!N41+'havelvac 7.11'!N41+'havelvac 7.12'!N41+'havelvac 7.13'!N41</f>
        <v>99.4</v>
      </c>
      <c r="O35" s="169">
        <f>+'havelvac 7.2'!O41+'havelvac 7.3'!O41+'havelvac 7.4'!O41+'havelvac 7.5'!O41+'havelvac 7.6'!O41+'havelvac 7.7'!O41+'havelvac 7.9'!O41+'havelvac 7.8'!O41+'havelvac 7.10'!O41+'havelvac 7.11'!O41+'havelvac 7.12'!O41+'havelvac 7.13'!O41</f>
        <v>99.4</v>
      </c>
      <c r="P35" s="217" t="str">
        <f t="shared" si="2"/>
        <v xml:space="preserve"> </v>
      </c>
      <c r="Q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17" t="str">
        <f t="shared" si="3"/>
        <v xml:space="preserve"> </v>
      </c>
      <c r="S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17" t="str">
        <f t="shared" si="4"/>
        <v xml:space="preserve"> </v>
      </c>
      <c r="U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69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5" s="217" t="str">
        <f t="shared" si="5"/>
        <v xml:space="preserve"> </v>
      </c>
      <c r="X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17" t="str">
        <f t="shared" si="6"/>
        <v xml:space="preserve"> </v>
      </c>
      <c r="Z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17" t="str">
        <f t="shared" si="7"/>
        <v xml:space="preserve"> </v>
      </c>
      <c r="AB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2" customFormat="1">
      <c r="A36" s="170" t="str">
        <f t="shared" si="0"/>
        <v>71010101014267</v>
      </c>
      <c r="B36" s="171" t="s">
        <v>439</v>
      </c>
      <c r="C36" s="129" t="s">
        <v>106</v>
      </c>
      <c r="D36" s="128" t="s">
        <v>106</v>
      </c>
      <c r="E36" s="127" t="s">
        <v>106</v>
      </c>
      <c r="F36" s="172" t="s">
        <v>106</v>
      </c>
      <c r="G36" s="126">
        <v>4267</v>
      </c>
      <c r="H36" s="22"/>
      <c r="I36" s="22"/>
      <c r="J36" s="23"/>
      <c r="K36" s="23"/>
      <c r="L36" s="29" t="s">
        <v>130</v>
      </c>
      <c r="M36" s="44">
        <v>4267</v>
      </c>
      <c r="N36" s="169">
        <f>+'havelvac 7.2'!N42+'havelvac 7.3'!N42+'havelvac 7.4'!N42+'havelvac 7.5'!N42+'havelvac 7.6'!N42+'havelvac 7.7'!N42+'havelvac 7.9'!N42+'havelvac 7.8'!N42+'havelvac 7.10'!N42+'havelvac 7.11'!N42+'havelvac 7.12'!N42+'havelvac 7.13'!N42</f>
        <v>880.8</v>
      </c>
      <c r="O36" s="169">
        <f>+'havelvac 7.2'!O42+'havelvac 7.3'!O42+'havelvac 7.4'!O42+'havelvac 7.5'!O42+'havelvac 7.6'!O42+'havelvac 7.7'!O42+'havelvac 7.9'!O42+'havelvac 7.8'!O42+'havelvac 7.10'!O42+'havelvac 7.11'!O42+'havelvac 7.12'!O42+'havelvac 7.13'!O42</f>
        <v>880.8</v>
      </c>
      <c r="P36" s="217" t="str">
        <f t="shared" si="2"/>
        <v xml:space="preserve"> </v>
      </c>
      <c r="Q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17" t="str">
        <f t="shared" si="3"/>
        <v xml:space="preserve"> </v>
      </c>
      <c r="S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17" t="str">
        <f t="shared" si="4"/>
        <v xml:space="preserve"> </v>
      </c>
      <c r="U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69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6" s="217" t="str">
        <f t="shared" si="5"/>
        <v xml:space="preserve"> </v>
      </c>
      <c r="X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17" t="str">
        <f t="shared" si="6"/>
        <v xml:space="preserve"> </v>
      </c>
      <c r="Z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17" t="str">
        <f t="shared" si="7"/>
        <v xml:space="preserve"> </v>
      </c>
      <c r="AB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2" customFormat="1">
      <c r="A37" s="170" t="str">
        <f t="shared" si="0"/>
        <v>71010101014269</v>
      </c>
      <c r="B37" s="171" t="s">
        <v>439</v>
      </c>
      <c r="C37" s="129" t="s">
        <v>106</v>
      </c>
      <c r="D37" s="128" t="s">
        <v>106</v>
      </c>
      <c r="E37" s="127" t="s">
        <v>106</v>
      </c>
      <c r="F37" s="172" t="s">
        <v>106</v>
      </c>
      <c r="G37" s="126">
        <v>4269</v>
      </c>
      <c r="H37" s="22"/>
      <c r="I37" s="22"/>
      <c r="J37" s="23"/>
      <c r="K37" s="23"/>
      <c r="L37" s="29" t="s">
        <v>364</v>
      </c>
      <c r="M37" s="44">
        <v>4269</v>
      </c>
      <c r="N37" s="169">
        <f>+'havelvac 7.2'!N43+'havelvac 7.3'!N43+'havelvac 7.4'!N43+'havelvac 7.5'!N43+'havelvac 7.6'!N43+'havelvac 7.7'!N43+'havelvac 7.9'!N43+'havelvac 7.8'!N43+'havelvac 7.10'!N43+'havelvac 7.11'!N43+'havelvac 7.12'!N43+'havelvac 7.13'!N43</f>
        <v>485.4</v>
      </c>
      <c r="O37" s="169">
        <f>+'havelvac 7.2'!O43+'havelvac 7.3'!O43+'havelvac 7.4'!O43+'havelvac 7.5'!O43+'havelvac 7.6'!O43+'havelvac 7.7'!O43+'havelvac 7.9'!O43+'havelvac 7.8'!O43+'havelvac 7.10'!O43+'havelvac 7.11'!O43+'havelvac 7.12'!O43+'havelvac 7.13'!O43</f>
        <v>485.4</v>
      </c>
      <c r="P37" s="217" t="str">
        <f t="shared" si="2"/>
        <v xml:space="preserve"> </v>
      </c>
      <c r="Q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17" t="str">
        <f t="shared" si="3"/>
        <v xml:space="preserve"> </v>
      </c>
      <c r="S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17" t="str">
        <f t="shared" si="4"/>
        <v xml:space="preserve"> </v>
      </c>
      <c r="U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69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7" s="217" t="str">
        <f t="shared" si="5"/>
        <v xml:space="preserve"> </v>
      </c>
      <c r="X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17" t="str">
        <f t="shared" si="6"/>
        <v xml:space="preserve"> </v>
      </c>
      <c r="Z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17" t="str">
        <f t="shared" si="7"/>
        <v xml:space="preserve"> </v>
      </c>
      <c r="AB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2" customFormat="1" ht="25.5" hidden="1">
      <c r="A38" s="170" t="str">
        <f t="shared" si="0"/>
        <v>71010101014511</v>
      </c>
      <c r="B38" s="171" t="s">
        <v>439</v>
      </c>
      <c r="C38" s="129" t="s">
        <v>106</v>
      </c>
      <c r="D38" s="128" t="s">
        <v>106</v>
      </c>
      <c r="E38" s="127" t="s">
        <v>106</v>
      </c>
      <c r="F38" s="192" t="s">
        <v>106</v>
      </c>
      <c r="G38" s="173">
        <v>4511</v>
      </c>
      <c r="H38" s="22"/>
      <c r="I38" s="22"/>
      <c r="J38" s="23"/>
      <c r="K38" s="23"/>
      <c r="L38" s="26" t="s">
        <v>131</v>
      </c>
      <c r="M38" s="10">
        <v>4511</v>
      </c>
      <c r="N38" s="169">
        <f>+'havelvac 7.2'!N44+'havelvac 7.3'!N44+'havelvac 7.4'!N44+'havelvac 7.5'!N44+'havelvac 7.6'!N44+'havelvac 7.7'!N44+'havelvac 7.9'!N44+'havelvac 7.8'!N44+'havelvac 7.10'!N44+'havelvac 7.11'!N44+'havelvac 7.12'!N44+'havelvac 7.13'!N44</f>
        <v>0</v>
      </c>
      <c r="O38" s="169">
        <f>+'havelvac 7.2'!O44+'havelvac 7.3'!O44+'havelvac 7.4'!O44+'havelvac 7.5'!O44+'havelvac 7.6'!O44+'havelvac 7.7'!O44+'havelvac 7.9'!O44+'havelvac 7.8'!O44+'havelvac 7.10'!O44+'havelvac 7.11'!O44+'havelvac 7.12'!O44+'havelvac 7.13'!O44</f>
        <v>0</v>
      </c>
      <c r="P38" s="217" t="str">
        <f t="shared" si="2"/>
        <v xml:space="preserve"> </v>
      </c>
      <c r="Q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17" t="str">
        <f t="shared" si="3"/>
        <v xml:space="preserve"> </v>
      </c>
      <c r="S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17" t="str">
        <f t="shared" si="4"/>
        <v xml:space="preserve"> </v>
      </c>
      <c r="U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69">
        <f>+'havelvac 7.2'!P44+'havelvac 7.3'!P44+'havelvac 7.4'!P44+'havelvac 7.5'!P44+'havelvac 7.6'!P44+'havelvac 7.7'!P44+'havelvac 7.9'!P44+'havelvac 7.8'!P44+'havelvac 7.10'!P44+'havelvac 7.11'!P44+'havelvac 7.12'!P44+'havelvac 7.13'!P44</f>
        <v>0</v>
      </c>
      <c r="W38" s="217" t="str">
        <f t="shared" si="5"/>
        <v xml:space="preserve"> </v>
      </c>
      <c r="X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17" t="str">
        <f t="shared" si="6"/>
        <v xml:space="preserve"> </v>
      </c>
      <c r="Z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17" t="str">
        <f t="shared" si="7"/>
        <v xml:space="preserve"> </v>
      </c>
      <c r="AB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2" customFormat="1">
      <c r="A39" s="170" t="str">
        <f t="shared" si="0"/>
        <v>71010101014729</v>
      </c>
      <c r="B39" s="171" t="s">
        <v>439</v>
      </c>
      <c r="C39" s="129" t="s">
        <v>106</v>
      </c>
      <c r="D39" s="128" t="s">
        <v>106</v>
      </c>
      <c r="E39" s="127" t="s">
        <v>106</v>
      </c>
      <c r="F39" s="172" t="s">
        <v>106</v>
      </c>
      <c r="G39" s="126">
        <v>4729</v>
      </c>
      <c r="H39" s="22"/>
      <c r="I39" s="22"/>
      <c r="J39" s="23"/>
      <c r="K39" s="23"/>
      <c r="L39" s="26" t="s">
        <v>132</v>
      </c>
      <c r="M39" s="10">
        <v>4729</v>
      </c>
      <c r="N39" s="169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39" s="169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39" s="217" t="str">
        <f t="shared" si="2"/>
        <v xml:space="preserve"> </v>
      </c>
      <c r="Q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17" t="str">
        <f t="shared" si="3"/>
        <v xml:space="preserve"> </v>
      </c>
      <c r="S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17" t="str">
        <f t="shared" si="4"/>
        <v xml:space="preserve"> </v>
      </c>
      <c r="U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69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39" s="217" t="str">
        <f t="shared" si="5"/>
        <v xml:space="preserve"> </v>
      </c>
      <c r="X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17" t="str">
        <f t="shared" si="6"/>
        <v xml:space="preserve"> </v>
      </c>
      <c r="Z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17" t="str">
        <f t="shared" si="7"/>
        <v xml:space="preserve"> </v>
      </c>
      <c r="AB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2" customFormat="1">
      <c r="A40" s="170" t="str">
        <f t="shared" si="0"/>
        <v>71010101014823</v>
      </c>
      <c r="B40" s="171" t="s">
        <v>439</v>
      </c>
      <c r="C40" s="129" t="s">
        <v>106</v>
      </c>
      <c r="D40" s="128" t="s">
        <v>106</v>
      </c>
      <c r="E40" s="127" t="s">
        <v>106</v>
      </c>
      <c r="F40" s="172" t="s">
        <v>106</v>
      </c>
      <c r="G40" s="126">
        <v>4823</v>
      </c>
      <c r="H40" s="22"/>
      <c r="I40" s="22"/>
      <c r="J40" s="23"/>
      <c r="K40" s="23"/>
      <c r="L40" s="26" t="s">
        <v>133</v>
      </c>
      <c r="M40" s="10">
        <v>4823</v>
      </c>
      <c r="N40" s="169">
        <f>+'havelvac 7.2'!N47+'havelvac 7.3'!N47+'havelvac 7.4'!N47+'havelvac 7.5'!N47+'havelvac 7.6'!N47+'havelvac 7.7'!N47+'havelvac 7.9'!N47+'havelvac 7.8'!N47+'havelvac 7.10'!N47+'havelvac 7.11'!N47+'havelvac 7.12'!N47+'havelvac 7.13'!N47</f>
        <v>0</v>
      </c>
      <c r="O40" s="169">
        <f>+'havelvac 7.2'!O47+'havelvac 7.3'!O47+'havelvac 7.4'!O47+'havelvac 7.5'!O47+'havelvac 7.6'!O47+'havelvac 7.7'!O47+'havelvac 7.9'!O47+'havelvac 7.8'!O47+'havelvac 7.10'!O47+'havelvac 7.11'!O47+'havelvac 7.12'!O47+'havelvac 7.13'!O47</f>
        <v>0</v>
      </c>
      <c r="P40" s="217" t="str">
        <f t="shared" si="2"/>
        <v xml:space="preserve"> </v>
      </c>
      <c r="Q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17" t="str">
        <f t="shared" si="3"/>
        <v xml:space="preserve"> </v>
      </c>
      <c r="S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17" t="str">
        <f t="shared" si="4"/>
        <v xml:space="preserve"> </v>
      </c>
      <c r="U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69">
        <f>+'havelvac 7.2'!P47+'havelvac 7.3'!P47+'havelvac 7.4'!P47+'havelvac 7.5'!P47+'havelvac 7.6'!P47+'havelvac 7.7'!P47+'havelvac 7.9'!P47+'havelvac 7.8'!P47+'havelvac 7.10'!P47+'havelvac 7.11'!P47+'havelvac 7.12'!P47+'havelvac 7.13'!P47</f>
        <v>0</v>
      </c>
      <c r="W40" s="217" t="str">
        <f t="shared" si="5"/>
        <v xml:space="preserve"> </v>
      </c>
      <c r="X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17" t="str">
        <f t="shared" si="6"/>
        <v xml:space="preserve"> </v>
      </c>
      <c r="Z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17" t="str">
        <f t="shared" si="7"/>
        <v xml:space="preserve"> </v>
      </c>
      <c r="AB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2" customFormat="1">
      <c r="A41" s="170" t="str">
        <f t="shared" si="0"/>
        <v>71010101014861</v>
      </c>
      <c r="B41" s="171" t="s">
        <v>439</v>
      </c>
      <c r="C41" s="129" t="s">
        <v>106</v>
      </c>
      <c r="D41" s="128" t="s">
        <v>106</v>
      </c>
      <c r="E41" s="127" t="s">
        <v>106</v>
      </c>
      <c r="F41" s="172" t="s">
        <v>106</v>
      </c>
      <c r="G41" s="126">
        <v>4861</v>
      </c>
      <c r="H41" s="22"/>
      <c r="I41" s="22"/>
      <c r="J41" s="23"/>
      <c r="K41" s="23"/>
      <c r="L41" s="29" t="s">
        <v>134</v>
      </c>
      <c r="M41" s="44">
        <v>4861</v>
      </c>
      <c r="N41" s="169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1" s="169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1" s="217" t="str">
        <f t="shared" si="2"/>
        <v xml:space="preserve"> </v>
      </c>
      <c r="Q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17" t="str">
        <f t="shared" si="3"/>
        <v xml:space="preserve"> </v>
      </c>
      <c r="S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17" t="str">
        <f t="shared" si="4"/>
        <v xml:space="preserve"> </v>
      </c>
      <c r="U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69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1" s="217" t="str">
        <f t="shared" si="5"/>
        <v xml:space="preserve"> </v>
      </c>
      <c r="X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17" t="str">
        <f t="shared" si="6"/>
        <v xml:space="preserve"> </v>
      </c>
      <c r="Z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17" t="str">
        <f t="shared" si="7"/>
        <v xml:space="preserve"> </v>
      </c>
      <c r="AB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2" customFormat="1" hidden="1">
      <c r="A42" s="170" t="str">
        <f t="shared" si="0"/>
        <v>71010101015121</v>
      </c>
      <c r="B42" s="171" t="s">
        <v>439</v>
      </c>
      <c r="C42" s="129" t="s">
        <v>106</v>
      </c>
      <c r="D42" s="128" t="s">
        <v>106</v>
      </c>
      <c r="E42" s="127" t="s">
        <v>106</v>
      </c>
      <c r="F42" s="172" t="s">
        <v>106</v>
      </c>
      <c r="G42" s="126">
        <v>5121</v>
      </c>
      <c r="H42" s="22"/>
      <c r="I42" s="22"/>
      <c r="J42" s="23"/>
      <c r="K42" s="23"/>
      <c r="L42" s="26" t="s">
        <v>135</v>
      </c>
      <c r="M42" s="10">
        <v>5121</v>
      </c>
      <c r="N42" s="169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2" s="169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2" s="217" t="str">
        <f t="shared" si="2"/>
        <v xml:space="preserve"> </v>
      </c>
      <c r="Q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17" t="str">
        <f t="shared" si="3"/>
        <v xml:space="preserve"> </v>
      </c>
      <c r="S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17" t="str">
        <f t="shared" si="4"/>
        <v xml:space="preserve"> </v>
      </c>
      <c r="U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69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2" s="217" t="str">
        <f t="shared" si="5"/>
        <v xml:space="preserve"> </v>
      </c>
      <c r="X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17" t="str">
        <f t="shared" si="6"/>
        <v xml:space="preserve"> </v>
      </c>
      <c r="Z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17" t="str">
        <f t="shared" si="7"/>
        <v xml:space="preserve"> </v>
      </c>
      <c r="AB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2" customFormat="1">
      <c r="A43" s="170" t="str">
        <f t="shared" si="0"/>
        <v>71010101015122</v>
      </c>
      <c r="B43" s="171" t="s">
        <v>439</v>
      </c>
      <c r="C43" s="129" t="s">
        <v>106</v>
      </c>
      <c r="D43" s="128" t="s">
        <v>106</v>
      </c>
      <c r="E43" s="127" t="s">
        <v>106</v>
      </c>
      <c r="F43" s="172" t="s">
        <v>106</v>
      </c>
      <c r="G43" s="126">
        <v>5122</v>
      </c>
      <c r="H43" s="22"/>
      <c r="I43" s="22"/>
      <c r="J43" s="23"/>
      <c r="K43" s="23"/>
      <c r="L43" s="26" t="s">
        <v>136</v>
      </c>
      <c r="M43" s="10">
        <v>5122</v>
      </c>
      <c r="N43" s="169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3" s="169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3" s="217" t="str">
        <f t="shared" si="2"/>
        <v xml:space="preserve"> </v>
      </c>
      <c r="Q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17" t="str">
        <f t="shared" si="3"/>
        <v xml:space="preserve"> </v>
      </c>
      <c r="S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17" t="str">
        <f t="shared" si="4"/>
        <v xml:space="preserve"> </v>
      </c>
      <c r="U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69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3" s="217" t="str">
        <f t="shared" si="5"/>
        <v xml:space="preserve"> </v>
      </c>
      <c r="X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17" t="str">
        <f t="shared" si="6"/>
        <v xml:space="preserve"> </v>
      </c>
      <c r="Z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17" t="str">
        <f t="shared" si="7"/>
        <v xml:space="preserve"> </v>
      </c>
      <c r="AB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2" customFormat="1" hidden="1">
      <c r="A44" s="170" t="str">
        <f t="shared" si="0"/>
        <v>71010101015129</v>
      </c>
      <c r="B44" s="171" t="s">
        <v>439</v>
      </c>
      <c r="C44" s="129" t="s">
        <v>106</v>
      </c>
      <c r="D44" s="128" t="s">
        <v>106</v>
      </c>
      <c r="E44" s="127" t="s">
        <v>106</v>
      </c>
      <c r="F44" s="172" t="s">
        <v>106</v>
      </c>
      <c r="G44" s="126">
        <v>5129</v>
      </c>
      <c r="H44" s="22"/>
      <c r="I44" s="22"/>
      <c r="J44" s="23"/>
      <c r="K44" s="23"/>
      <c r="L44" s="26" t="s">
        <v>137</v>
      </c>
      <c r="M44" s="10">
        <v>5129</v>
      </c>
      <c r="N44" s="169">
        <f>+'havelvac 7.2'!N52+'havelvac 7.3'!N52+'havelvac 7.4'!N52+'havelvac 7.5'!N52+'havelvac 7.6'!N52+'havelvac 7.7'!N52+'havelvac 7.9'!N52+'havelvac 7.8'!N52+'havelvac 7.10'!N52+'havelvac 7.11'!N52+'havelvac 7.12'!N52+'havelvac 7.13'!N52</f>
        <v>7367.6</v>
      </c>
      <c r="O44" s="169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4" s="217" t="str">
        <f t="shared" si="2"/>
        <v xml:space="preserve"> </v>
      </c>
      <c r="Q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17" t="str">
        <f t="shared" si="3"/>
        <v xml:space="preserve"> </v>
      </c>
      <c r="S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17" t="str">
        <f t="shared" si="4"/>
        <v xml:space="preserve"> </v>
      </c>
      <c r="U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69">
        <f>+'havelvac 7.2'!P52+'havelvac 7.3'!P52+'havelvac 7.4'!P52+'havelvac 7.5'!P52+'havelvac 7.6'!P52+'havelvac 7.7'!P52+'havelvac 7.9'!P52+'havelvac 7.8'!P52+'havelvac 7.10'!P52+'havelvac 7.11'!P52+'havelvac 7.12'!P52+'havelvac 7.13'!P52</f>
        <v>7367.6</v>
      </c>
      <c r="W44" s="217" t="str">
        <f t="shared" si="5"/>
        <v xml:space="preserve"> </v>
      </c>
      <c r="X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17" t="str">
        <f t="shared" si="6"/>
        <v xml:space="preserve"> </v>
      </c>
      <c r="Z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17" t="str">
        <f t="shared" si="7"/>
        <v xml:space="preserve"> </v>
      </c>
      <c r="AB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2" customFormat="1">
      <c r="A45" s="170" t="str">
        <f t="shared" si="0"/>
        <v>71010101015132</v>
      </c>
      <c r="B45" s="171" t="s">
        <v>439</v>
      </c>
      <c r="C45" s="129" t="s">
        <v>106</v>
      </c>
      <c r="D45" s="128" t="s">
        <v>106</v>
      </c>
      <c r="E45" s="127" t="s">
        <v>106</v>
      </c>
      <c r="F45" s="172" t="s">
        <v>106</v>
      </c>
      <c r="G45" s="126">
        <v>5132</v>
      </c>
      <c r="H45" s="22"/>
      <c r="I45" s="22"/>
      <c r="J45" s="23"/>
      <c r="K45" s="23"/>
      <c r="L45" s="26" t="s">
        <v>138</v>
      </c>
      <c r="M45" s="10">
        <v>5132</v>
      </c>
      <c r="N45" s="169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5" s="169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5" s="217" t="str">
        <f t="shared" si="2"/>
        <v xml:space="preserve"> </v>
      </c>
      <c r="Q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17" t="str">
        <f t="shared" si="3"/>
        <v xml:space="preserve"> </v>
      </c>
      <c r="S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17" t="str">
        <f t="shared" si="4"/>
        <v xml:space="preserve"> </v>
      </c>
      <c r="U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69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5" s="217" t="str">
        <f t="shared" si="5"/>
        <v xml:space="preserve"> </v>
      </c>
      <c r="X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17" t="str">
        <f t="shared" si="6"/>
        <v xml:space="preserve"> </v>
      </c>
      <c r="Z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17" t="str">
        <f t="shared" si="7"/>
        <v xml:space="preserve"> </v>
      </c>
      <c r="AB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2" customFormat="1" hidden="1">
      <c r="A46" s="170" t="str">
        <f t="shared" si="0"/>
        <v>71010101015134</v>
      </c>
      <c r="B46" s="171" t="s">
        <v>439</v>
      </c>
      <c r="C46" s="129" t="s">
        <v>106</v>
      </c>
      <c r="D46" s="128" t="s">
        <v>106</v>
      </c>
      <c r="E46" s="127" t="s">
        <v>106</v>
      </c>
      <c r="F46" s="192" t="s">
        <v>106</v>
      </c>
      <c r="G46" s="173">
        <v>5134</v>
      </c>
      <c r="H46" s="22"/>
      <c r="I46" s="22"/>
      <c r="J46" s="23"/>
      <c r="K46" s="23"/>
      <c r="L46" s="26" t="s">
        <v>139</v>
      </c>
      <c r="M46" s="10">
        <v>5134</v>
      </c>
      <c r="N46" s="169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6" s="169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6" s="217" t="str">
        <f t="shared" si="2"/>
        <v xml:space="preserve"> </v>
      </c>
      <c r="Q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17" t="str">
        <f t="shared" si="3"/>
        <v xml:space="preserve"> </v>
      </c>
      <c r="S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17" t="str">
        <f t="shared" si="4"/>
        <v xml:space="preserve"> </v>
      </c>
      <c r="U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69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6" s="217" t="str">
        <f t="shared" si="5"/>
        <v xml:space="preserve"> </v>
      </c>
      <c r="X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17" t="str">
        <f t="shared" si="6"/>
        <v xml:space="preserve"> </v>
      </c>
      <c r="Z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17" t="str">
        <f t="shared" si="7"/>
        <v xml:space="preserve"> </v>
      </c>
      <c r="AB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84" customFormat="1" ht="13.5">
      <c r="A47" s="170" t="str">
        <f t="shared" si="0"/>
        <v>71010101020000</v>
      </c>
      <c r="B47" s="171" t="s">
        <v>439</v>
      </c>
      <c r="C47" s="129" t="s">
        <v>106</v>
      </c>
      <c r="D47" s="128" t="s">
        <v>106</v>
      </c>
      <c r="E47" s="127" t="s">
        <v>106</v>
      </c>
      <c r="F47" s="192" t="s">
        <v>140</v>
      </c>
      <c r="G47" s="173" t="s">
        <v>440</v>
      </c>
      <c r="H47" s="141"/>
      <c r="I47" s="142"/>
      <c r="J47" s="143"/>
      <c r="K47" s="143"/>
      <c r="L47" s="24" t="s">
        <v>141</v>
      </c>
      <c r="M47" s="25"/>
      <c r="N47" s="183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7" s="183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7" s="216" t="str">
        <f t="shared" si="2"/>
        <v xml:space="preserve"> </v>
      </c>
      <c r="Q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16" t="str">
        <f t="shared" si="3"/>
        <v xml:space="preserve"> </v>
      </c>
      <c r="S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16" t="str">
        <f t="shared" si="4"/>
        <v xml:space="preserve"> </v>
      </c>
      <c r="U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83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7" s="216" t="str">
        <f t="shared" si="5"/>
        <v xml:space="preserve"> </v>
      </c>
      <c r="X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16" t="str">
        <f t="shared" si="6"/>
        <v xml:space="preserve"> </v>
      </c>
      <c r="Z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16" t="str">
        <f t="shared" si="7"/>
        <v xml:space="preserve"> </v>
      </c>
      <c r="AB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2" customFormat="1" ht="25.5">
      <c r="A48" s="170" t="str">
        <f t="shared" si="0"/>
        <v>71010101024251</v>
      </c>
      <c r="B48" s="171" t="s">
        <v>439</v>
      </c>
      <c r="C48" s="129" t="s">
        <v>106</v>
      </c>
      <c r="D48" s="128" t="s">
        <v>106</v>
      </c>
      <c r="E48" s="127" t="s">
        <v>106</v>
      </c>
      <c r="F48" s="172" t="s">
        <v>140</v>
      </c>
      <c r="G48" s="126">
        <v>4251</v>
      </c>
      <c r="H48" s="15"/>
      <c r="I48" s="22"/>
      <c r="J48" s="23"/>
      <c r="K48" s="23"/>
      <c r="L48" s="27" t="s">
        <v>142</v>
      </c>
      <c r="M48" s="11">
        <v>4251</v>
      </c>
      <c r="N48" s="169">
        <f>+'havelvac 7.2'!N56+'havelvac 7.3'!N56+'havelvac 7.4'!N56+'havelvac 7.5'!N56+'havelvac 7.6'!N56+'havelvac 7.7'!N56+'havelvac 7.9'!N56+'havelvac 7.8'!N56+'havelvac 7.10'!N56+'havelvac 7.11'!N56+'havelvac 7.12'!N56+'havelvac 7.13'!N56</f>
        <v>738.3</v>
      </c>
      <c r="O48" s="169">
        <f>+'havelvac 7.2'!O56+'havelvac 7.3'!O56+'havelvac 7.4'!O56+'havelvac 7.5'!O56+'havelvac 7.6'!O56+'havelvac 7.7'!O56+'havelvac 7.9'!O56+'havelvac 7.8'!O56+'havelvac 7.10'!O56+'havelvac 7.11'!O56+'havelvac 7.12'!O56+'havelvac 7.13'!O56</f>
        <v>699.5</v>
      </c>
      <c r="P48" s="217" t="str">
        <f t="shared" si="2"/>
        <v xml:space="preserve"> </v>
      </c>
      <c r="Q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17" t="str">
        <f t="shared" si="3"/>
        <v xml:space="preserve"> </v>
      </c>
      <c r="S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17" t="str">
        <f t="shared" si="4"/>
        <v xml:space="preserve"> </v>
      </c>
      <c r="U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69">
        <f>+'havelvac 7.2'!P56+'havelvac 7.3'!P56+'havelvac 7.4'!P56+'havelvac 7.5'!P56+'havelvac 7.6'!P56+'havelvac 7.7'!P56+'havelvac 7.9'!P56+'havelvac 7.8'!P56+'havelvac 7.10'!P56+'havelvac 7.11'!P56+'havelvac 7.12'!P56+'havelvac 7.13'!P56</f>
        <v>38.799999999999997</v>
      </c>
      <c r="W48" s="217" t="str">
        <f t="shared" si="5"/>
        <v xml:space="preserve"> </v>
      </c>
      <c r="X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17" t="str">
        <f t="shared" si="6"/>
        <v xml:space="preserve"> </v>
      </c>
      <c r="Z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17" t="str">
        <f t="shared" si="7"/>
        <v xml:space="preserve"> </v>
      </c>
      <c r="AB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79" customFormat="1" ht="12.75" hidden="1">
      <c r="A49" s="170">
        <v>71010103000000</v>
      </c>
      <c r="B49" s="171" t="s">
        <v>439</v>
      </c>
      <c r="C49" s="129" t="s">
        <v>106</v>
      </c>
      <c r="D49" s="128" t="s">
        <v>106</v>
      </c>
      <c r="E49" s="127" t="s">
        <v>442</v>
      </c>
      <c r="F49" s="192" t="s">
        <v>441</v>
      </c>
      <c r="G49" s="173" t="s">
        <v>440</v>
      </c>
      <c r="H49" s="146"/>
      <c r="I49" s="147"/>
      <c r="J49" s="148"/>
      <c r="K49" s="148"/>
      <c r="L49" s="149" t="s">
        <v>581</v>
      </c>
      <c r="M49" s="150"/>
      <c r="N49" s="178"/>
      <c r="O49" s="178"/>
      <c r="P49" s="215" t="str">
        <f t="shared" si="2"/>
        <v xml:space="preserve"> </v>
      </c>
      <c r="Q49" s="178"/>
      <c r="R49" s="215" t="str">
        <f t="shared" si="3"/>
        <v xml:space="preserve"> </v>
      </c>
      <c r="S49" s="178"/>
      <c r="T49" s="215" t="str">
        <f t="shared" si="4"/>
        <v xml:space="preserve"> </v>
      </c>
      <c r="U49" s="178"/>
      <c r="V49" s="178"/>
      <c r="W49" s="215" t="str">
        <f t="shared" si="5"/>
        <v xml:space="preserve"> </v>
      </c>
      <c r="X49" s="178"/>
      <c r="Y49" s="215" t="str">
        <f t="shared" si="6"/>
        <v xml:space="preserve"> </v>
      </c>
      <c r="Z49" s="178"/>
      <c r="AA49" s="215" t="str">
        <f t="shared" si="7"/>
        <v xml:space="preserve"> </v>
      </c>
      <c r="AB49" s="178"/>
    </row>
    <row r="50" spans="1:28" s="132" customFormat="1" hidden="1">
      <c r="A50" s="170">
        <v>71010103000001</v>
      </c>
      <c r="B50" s="171" t="s">
        <v>439</v>
      </c>
      <c r="C50" s="129" t="s">
        <v>106</v>
      </c>
      <c r="D50" s="128" t="s">
        <v>106</v>
      </c>
      <c r="E50" s="127" t="s">
        <v>442</v>
      </c>
      <c r="F50" s="172" t="s">
        <v>441</v>
      </c>
      <c r="G50" s="126" t="s">
        <v>96</v>
      </c>
      <c r="H50" s="15"/>
      <c r="I50" s="22"/>
      <c r="J50" s="23"/>
      <c r="K50" s="23"/>
      <c r="L50" s="27" t="s">
        <v>108</v>
      </c>
      <c r="M50" s="11"/>
      <c r="N50" s="169"/>
      <c r="O50" s="169"/>
      <c r="P50" s="217" t="str">
        <f t="shared" si="2"/>
        <v xml:space="preserve"> </v>
      </c>
      <c r="Q50" s="169"/>
      <c r="R50" s="217" t="str">
        <f t="shared" si="3"/>
        <v xml:space="preserve"> </v>
      </c>
      <c r="S50" s="169"/>
      <c r="T50" s="217" t="str">
        <f t="shared" si="4"/>
        <v xml:space="preserve"> </v>
      </c>
      <c r="U50" s="169"/>
      <c r="V50" s="169"/>
      <c r="W50" s="217" t="str">
        <f t="shared" si="5"/>
        <v xml:space="preserve"> </v>
      </c>
      <c r="X50" s="169"/>
      <c r="Y50" s="217" t="str">
        <f t="shared" si="6"/>
        <v xml:space="preserve"> </v>
      </c>
      <c r="Z50" s="169"/>
      <c r="AA50" s="217" t="str">
        <f t="shared" si="7"/>
        <v xml:space="preserve"> </v>
      </c>
      <c r="AB50" s="169"/>
    </row>
    <row r="51" spans="1:28" s="184" customFormat="1" ht="27" hidden="1">
      <c r="A51" s="170">
        <v>71010103010000</v>
      </c>
      <c r="B51" s="171" t="s">
        <v>439</v>
      </c>
      <c r="C51" s="129" t="s">
        <v>106</v>
      </c>
      <c r="D51" s="128" t="s">
        <v>106</v>
      </c>
      <c r="E51" s="127" t="s">
        <v>442</v>
      </c>
      <c r="F51" s="192" t="s">
        <v>106</v>
      </c>
      <c r="G51" s="173" t="s">
        <v>440</v>
      </c>
      <c r="H51" s="141"/>
      <c r="I51" s="142"/>
      <c r="J51" s="143"/>
      <c r="K51" s="143"/>
      <c r="L51" s="24" t="s">
        <v>582</v>
      </c>
      <c r="M51" s="25"/>
      <c r="N51" s="183"/>
      <c r="O51" s="183"/>
      <c r="P51" s="216" t="str">
        <f t="shared" si="2"/>
        <v xml:space="preserve"> </v>
      </c>
      <c r="Q51" s="183"/>
      <c r="R51" s="216" t="str">
        <f t="shared" si="3"/>
        <v xml:space="preserve"> </v>
      </c>
      <c r="S51" s="183"/>
      <c r="T51" s="216" t="str">
        <f t="shared" si="4"/>
        <v xml:space="preserve"> </v>
      </c>
      <c r="U51" s="183"/>
      <c r="V51" s="183"/>
      <c r="W51" s="216" t="str">
        <f t="shared" si="5"/>
        <v xml:space="preserve"> </v>
      </c>
      <c r="X51" s="183"/>
      <c r="Y51" s="216" t="str">
        <f t="shared" si="6"/>
        <v xml:space="preserve"> </v>
      </c>
      <c r="Z51" s="183"/>
      <c r="AA51" s="216" t="str">
        <f t="shared" si="7"/>
        <v xml:space="preserve"> </v>
      </c>
      <c r="AB51" s="183"/>
    </row>
    <row r="52" spans="1:28" s="132" customFormat="1" hidden="1">
      <c r="A52" s="170">
        <v>71010103014239</v>
      </c>
      <c r="B52" s="171" t="s">
        <v>439</v>
      </c>
      <c r="C52" s="129" t="s">
        <v>106</v>
      </c>
      <c r="D52" s="128" t="s">
        <v>106</v>
      </c>
      <c r="E52" s="127" t="s">
        <v>442</v>
      </c>
      <c r="F52" s="172" t="s">
        <v>106</v>
      </c>
      <c r="G52" s="126">
        <v>4239</v>
      </c>
      <c r="H52" s="15"/>
      <c r="I52" s="22"/>
      <c r="J52" s="23"/>
      <c r="K52" s="23"/>
      <c r="L52" s="27" t="s">
        <v>125</v>
      </c>
      <c r="M52" s="11">
        <v>4239</v>
      </c>
      <c r="N52" s="169"/>
      <c r="O52" s="169"/>
      <c r="P52" s="217" t="str">
        <f t="shared" si="2"/>
        <v xml:space="preserve"> </v>
      </c>
      <c r="Q52" s="169"/>
      <c r="R52" s="217" t="str">
        <f t="shared" si="3"/>
        <v xml:space="preserve"> </v>
      </c>
      <c r="S52" s="169"/>
      <c r="T52" s="217" t="str">
        <f t="shared" si="4"/>
        <v xml:space="preserve"> </v>
      </c>
      <c r="U52" s="169"/>
      <c r="V52" s="169"/>
      <c r="W52" s="217" t="str">
        <f t="shared" si="5"/>
        <v xml:space="preserve"> </v>
      </c>
      <c r="X52" s="169"/>
      <c r="Y52" s="217" t="str">
        <f t="shared" si="6"/>
        <v xml:space="preserve"> </v>
      </c>
      <c r="Z52" s="169"/>
      <c r="AA52" s="217" t="str">
        <f t="shared" si="7"/>
        <v xml:space="preserve"> </v>
      </c>
      <c r="AB52" s="169"/>
    </row>
    <row r="53" spans="1:28" s="132" customFormat="1">
      <c r="A53" s="170" t="str">
        <f t="shared" si="0"/>
        <v>71010101025113</v>
      </c>
      <c r="B53" s="171" t="s">
        <v>439</v>
      </c>
      <c r="C53" s="129" t="s">
        <v>106</v>
      </c>
      <c r="D53" s="128" t="s">
        <v>106</v>
      </c>
      <c r="E53" s="127" t="s">
        <v>106</v>
      </c>
      <c r="F53" s="172" t="s">
        <v>140</v>
      </c>
      <c r="G53" s="126">
        <v>5113</v>
      </c>
      <c r="H53" s="22"/>
      <c r="I53" s="22"/>
      <c r="J53" s="23"/>
      <c r="K53" s="23"/>
      <c r="L53" s="26" t="s">
        <v>143</v>
      </c>
      <c r="M53" s="10">
        <v>5113</v>
      </c>
      <c r="N53" s="169">
        <f>+'havelvac 7.2'!N57+'havelvac 7.3'!N57+'havelvac 7.4'!N57+'havelvac 7.5'!N57+'havelvac 7.6'!N57+'havelvac 7.7'!N57+'havelvac 7.9'!N57+'havelvac 7.8'!N57+'havelvac 7.10'!N57+'havelvac 7.11'!N57+'havelvac 7.12'!N57+'havelvac 7.13'!N57</f>
        <v>699.5</v>
      </c>
      <c r="O53" s="169">
        <f>+'havelvac 7.2'!O57+'havelvac 7.3'!O57+'havelvac 7.4'!O57+'havelvac 7.5'!O57+'havelvac 7.6'!O57+'havelvac 7.7'!O57+'havelvac 7.9'!O57+'havelvac 7.8'!O57+'havelvac 7.10'!O57+'havelvac 7.11'!O57+'havelvac 7.12'!O57+'havelvac 7.13'!O57</f>
        <v>699.5</v>
      </c>
      <c r="P53" s="217" t="str">
        <f t="shared" si="2"/>
        <v xml:space="preserve"> </v>
      </c>
      <c r="Q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17" t="str">
        <f t="shared" si="3"/>
        <v xml:space="preserve"> </v>
      </c>
      <c r="S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17" t="str">
        <f t="shared" si="4"/>
        <v xml:space="preserve"> </v>
      </c>
      <c r="U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69">
        <f>+'havelvac 7.2'!P57+'havelvac 7.3'!P57+'havelvac 7.4'!P57+'havelvac 7.5'!P57+'havelvac 7.6'!P57+'havelvac 7.7'!P57+'havelvac 7.9'!P57+'havelvac 7.8'!P57+'havelvac 7.10'!P57+'havelvac 7.11'!P57+'havelvac 7.12'!P57+'havelvac 7.13'!P57</f>
        <v>0</v>
      </c>
      <c r="W53" s="217" t="str">
        <f t="shared" si="5"/>
        <v xml:space="preserve"> </v>
      </c>
      <c r="X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17" t="str">
        <f t="shared" si="6"/>
        <v xml:space="preserve"> </v>
      </c>
      <c r="Z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17" t="str">
        <f t="shared" si="7"/>
        <v xml:space="preserve"> </v>
      </c>
      <c r="AB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194" customFormat="1" ht="13.5">
      <c r="A54" s="170" t="str">
        <f t="shared" si="0"/>
        <v>71010300000000</v>
      </c>
      <c r="B54" s="171" t="s">
        <v>439</v>
      </c>
      <c r="C54" s="129" t="s">
        <v>106</v>
      </c>
      <c r="D54" s="128" t="s">
        <v>442</v>
      </c>
      <c r="E54" s="191" t="s">
        <v>441</v>
      </c>
      <c r="F54" s="192" t="s">
        <v>441</v>
      </c>
      <c r="G54" s="173" t="s">
        <v>440</v>
      </c>
      <c r="H54" s="166">
        <v>2130</v>
      </c>
      <c r="I54" s="159" t="s">
        <v>106</v>
      </c>
      <c r="J54" s="160">
        <v>3</v>
      </c>
      <c r="K54" s="160">
        <v>0</v>
      </c>
      <c r="L54" s="161" t="s">
        <v>144</v>
      </c>
      <c r="M54" s="167"/>
      <c r="N54" s="174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4" s="174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4" s="214" t="str">
        <f t="shared" si="2"/>
        <v xml:space="preserve"> </v>
      </c>
      <c r="Q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14" t="str">
        <f t="shared" si="3"/>
        <v xml:space="preserve"> </v>
      </c>
      <c r="S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14" t="str">
        <f t="shared" si="4"/>
        <v xml:space="preserve"> </v>
      </c>
      <c r="U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74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4" s="214" t="str">
        <f t="shared" si="5"/>
        <v xml:space="preserve"> </v>
      </c>
      <c r="X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14" t="str">
        <f t="shared" si="6"/>
        <v xml:space="preserve"> </v>
      </c>
      <c r="Z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14" t="str">
        <f t="shared" si="7"/>
        <v xml:space="preserve"> </v>
      </c>
      <c r="AB5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2" customFormat="1" ht="13.5">
      <c r="A55" s="170" t="str">
        <f t="shared" si="0"/>
        <v>71010300000001</v>
      </c>
      <c r="B55" s="171" t="s">
        <v>439</v>
      </c>
      <c r="C55" s="129" t="s">
        <v>106</v>
      </c>
      <c r="D55" s="128" t="s">
        <v>442</v>
      </c>
      <c r="E55" s="127" t="s">
        <v>441</v>
      </c>
      <c r="F55" s="192" t="s">
        <v>441</v>
      </c>
      <c r="G55" s="173" t="s">
        <v>96</v>
      </c>
      <c r="H55" s="15"/>
      <c r="I55" s="16"/>
      <c r="J55" s="17"/>
      <c r="K55" s="17"/>
      <c r="L55" s="27" t="s">
        <v>110</v>
      </c>
      <c r="M55" s="45"/>
      <c r="N55" s="176">
        <f>+'havelvac 7.2'!N64+'havelvac 7.3'!N64+'havelvac 7.4'!N64+'havelvac 7.5'!N64+'havelvac 7.6'!N64+'havelvac 7.7'!N64+'havelvac 7.9'!N64+'havelvac 7.8'!N64+'havelvac 7.10'!N64+'havelvac 7.11'!N64+'havelvac 7.12'!N64+'havelvac 7.13'!N64</f>
        <v>0</v>
      </c>
      <c r="O55" s="176">
        <f>+'havelvac 7.2'!O64+'havelvac 7.3'!O64+'havelvac 7.4'!O64+'havelvac 7.5'!O64+'havelvac 7.6'!O64+'havelvac 7.7'!O64+'havelvac 7.9'!O64+'havelvac 7.8'!O64+'havelvac 7.10'!O64+'havelvac 7.11'!O64+'havelvac 7.12'!O64+'havelvac 7.13'!O64</f>
        <v>0</v>
      </c>
      <c r="P55" s="213" t="str">
        <f t="shared" si="2"/>
        <v xml:space="preserve"> </v>
      </c>
      <c r="Q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13" t="str">
        <f t="shared" si="3"/>
        <v xml:space="preserve"> </v>
      </c>
      <c r="S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13" t="str">
        <f t="shared" si="4"/>
        <v xml:space="preserve"> </v>
      </c>
      <c r="U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76">
        <f>+'havelvac 7.2'!P64+'havelvac 7.3'!P64+'havelvac 7.4'!P64+'havelvac 7.5'!P64+'havelvac 7.6'!P64+'havelvac 7.7'!P64+'havelvac 7.9'!P64+'havelvac 7.8'!P64+'havelvac 7.10'!P64+'havelvac 7.11'!P64+'havelvac 7.12'!P64+'havelvac 7.13'!P64</f>
        <v>0</v>
      </c>
      <c r="W55" s="213" t="str">
        <f t="shared" si="5"/>
        <v xml:space="preserve"> </v>
      </c>
      <c r="X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13" t="str">
        <f t="shared" si="6"/>
        <v xml:space="preserve"> </v>
      </c>
      <c r="Z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13" t="str">
        <f t="shared" si="7"/>
        <v xml:space="preserve"> </v>
      </c>
      <c r="AB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79" customFormat="1" ht="25.5">
      <c r="A56" s="170" t="str">
        <f t="shared" si="0"/>
        <v>71010301000000</v>
      </c>
      <c r="B56" s="171" t="s">
        <v>439</v>
      </c>
      <c r="C56" s="129" t="s">
        <v>106</v>
      </c>
      <c r="D56" s="128" t="s">
        <v>442</v>
      </c>
      <c r="E56" s="127" t="s">
        <v>106</v>
      </c>
      <c r="F56" s="192" t="s">
        <v>441</v>
      </c>
      <c r="G56" s="173" t="s">
        <v>440</v>
      </c>
      <c r="H56" s="146">
        <v>2133</v>
      </c>
      <c r="I56" s="147" t="s">
        <v>106</v>
      </c>
      <c r="J56" s="148">
        <v>3</v>
      </c>
      <c r="K56" s="148">
        <v>1</v>
      </c>
      <c r="L56" s="149" t="s">
        <v>145</v>
      </c>
      <c r="M56" s="150"/>
      <c r="N56" s="17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6" s="17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6" s="215" t="str">
        <f t="shared" si="2"/>
        <v xml:space="preserve"> </v>
      </c>
      <c r="Q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15" t="str">
        <f t="shared" si="3"/>
        <v xml:space="preserve"> </v>
      </c>
      <c r="S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15" t="str">
        <f t="shared" si="4"/>
        <v xml:space="preserve"> </v>
      </c>
      <c r="U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7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6" s="215" t="str">
        <f t="shared" si="5"/>
        <v xml:space="preserve"> </v>
      </c>
      <c r="X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15" t="str">
        <f t="shared" si="6"/>
        <v xml:space="preserve"> </v>
      </c>
      <c r="Z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15" t="str">
        <f t="shared" si="7"/>
        <v xml:space="preserve"> </v>
      </c>
      <c r="AB5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2" customFormat="1" ht="12.75">
      <c r="A57" s="170" t="str">
        <f t="shared" si="0"/>
        <v>71010301000001</v>
      </c>
      <c r="B57" s="171" t="s">
        <v>439</v>
      </c>
      <c r="C57" s="129" t="s">
        <v>106</v>
      </c>
      <c r="D57" s="128" t="s">
        <v>442</v>
      </c>
      <c r="E57" s="127" t="s">
        <v>106</v>
      </c>
      <c r="F57" s="192" t="s">
        <v>441</v>
      </c>
      <c r="G57" s="173" t="s">
        <v>96</v>
      </c>
      <c r="H57" s="15"/>
      <c r="I57" s="22"/>
      <c r="J57" s="23"/>
      <c r="K57" s="23"/>
      <c r="L57" s="18" t="s">
        <v>108</v>
      </c>
      <c r="M57" s="40"/>
      <c r="N57" s="17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7" s="17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7" s="213" t="str">
        <f t="shared" si="2"/>
        <v xml:space="preserve"> </v>
      </c>
      <c r="Q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13" t="str">
        <f t="shared" si="3"/>
        <v xml:space="preserve"> </v>
      </c>
      <c r="S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13" t="str">
        <f t="shared" si="4"/>
        <v xml:space="preserve"> </v>
      </c>
      <c r="U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7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7" s="213" t="str">
        <f t="shared" si="5"/>
        <v xml:space="preserve"> </v>
      </c>
      <c r="X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13" t="str">
        <f t="shared" si="6"/>
        <v xml:space="preserve"> </v>
      </c>
      <c r="Z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13" t="str">
        <f t="shared" si="7"/>
        <v xml:space="preserve"> </v>
      </c>
      <c r="AB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84" customFormat="1" ht="40.5">
      <c r="A58" s="170" t="str">
        <f t="shared" si="0"/>
        <v>71010301010000</v>
      </c>
      <c r="B58" s="171" t="s">
        <v>439</v>
      </c>
      <c r="C58" s="129" t="s">
        <v>106</v>
      </c>
      <c r="D58" s="128" t="s">
        <v>442</v>
      </c>
      <c r="E58" s="127" t="s">
        <v>106</v>
      </c>
      <c r="F58" s="192" t="s">
        <v>106</v>
      </c>
      <c r="G58" s="173" t="s">
        <v>440</v>
      </c>
      <c r="H58" s="141"/>
      <c r="I58" s="142"/>
      <c r="J58" s="143"/>
      <c r="K58" s="143"/>
      <c r="L58" s="24" t="s">
        <v>146</v>
      </c>
      <c r="M58" s="25"/>
      <c r="N58" s="183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8" s="183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8" s="216" t="str">
        <f t="shared" si="2"/>
        <v xml:space="preserve"> </v>
      </c>
      <c r="Q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16" t="str">
        <f t="shared" si="3"/>
        <v xml:space="preserve"> </v>
      </c>
      <c r="S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16" t="str">
        <f t="shared" si="4"/>
        <v xml:space="preserve"> </v>
      </c>
      <c r="U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83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8" s="216" t="str">
        <f t="shared" si="5"/>
        <v xml:space="preserve"> </v>
      </c>
      <c r="X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16" t="str">
        <f t="shared" si="6"/>
        <v xml:space="preserve"> </v>
      </c>
      <c r="Z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16" t="str">
        <f t="shared" si="7"/>
        <v xml:space="preserve"> </v>
      </c>
      <c r="AB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2" customFormat="1">
      <c r="A59" s="170" t="str">
        <f t="shared" si="0"/>
        <v>71010301014111</v>
      </c>
      <c r="B59" s="171" t="s">
        <v>439</v>
      </c>
      <c r="C59" s="129" t="s">
        <v>106</v>
      </c>
      <c r="D59" s="128" t="s">
        <v>442</v>
      </c>
      <c r="E59" s="127" t="s">
        <v>106</v>
      </c>
      <c r="F59" s="172" t="s">
        <v>106</v>
      </c>
      <c r="G59" s="126">
        <v>4111</v>
      </c>
      <c r="H59" s="15"/>
      <c r="I59" s="22"/>
      <c r="J59" s="23"/>
      <c r="K59" s="23"/>
      <c r="L59" s="26" t="s">
        <v>112</v>
      </c>
      <c r="M59" s="11">
        <v>4111</v>
      </c>
      <c r="N59" s="169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59" s="169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59" s="217" t="str">
        <f t="shared" si="2"/>
        <v xml:space="preserve"> </v>
      </c>
      <c r="Q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17" t="str">
        <f t="shared" si="3"/>
        <v xml:space="preserve"> </v>
      </c>
      <c r="S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17" t="str">
        <f t="shared" si="4"/>
        <v xml:space="preserve"> </v>
      </c>
      <c r="U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69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59" s="217" t="str">
        <f t="shared" si="5"/>
        <v xml:space="preserve"> </v>
      </c>
      <c r="X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17" t="str">
        <f t="shared" si="6"/>
        <v xml:space="preserve"> </v>
      </c>
      <c r="Z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17" t="str">
        <f t="shared" si="7"/>
        <v xml:space="preserve"> </v>
      </c>
      <c r="AB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2" customFormat="1">
      <c r="A60" s="170" t="str">
        <f t="shared" si="0"/>
        <v>71010301014212</v>
      </c>
      <c r="B60" s="171" t="s">
        <v>439</v>
      </c>
      <c r="C60" s="129" t="s">
        <v>106</v>
      </c>
      <c r="D60" s="128" t="s">
        <v>442</v>
      </c>
      <c r="E60" s="127" t="s">
        <v>106</v>
      </c>
      <c r="F60" s="172" t="s">
        <v>106</v>
      </c>
      <c r="G60" s="126">
        <v>4212</v>
      </c>
      <c r="H60" s="15"/>
      <c r="I60" s="22"/>
      <c r="J60" s="23"/>
      <c r="K60" s="23"/>
      <c r="L60" s="26" t="s">
        <v>114</v>
      </c>
      <c r="M60" s="30">
        <v>4212</v>
      </c>
      <c r="N60" s="169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0" s="169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0" s="217" t="str">
        <f t="shared" si="2"/>
        <v xml:space="preserve"> </v>
      </c>
      <c r="Q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17" t="str">
        <f t="shared" si="3"/>
        <v xml:space="preserve"> </v>
      </c>
      <c r="S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17" t="str">
        <f t="shared" si="4"/>
        <v xml:space="preserve"> </v>
      </c>
      <c r="U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69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0" s="217" t="str">
        <f t="shared" si="5"/>
        <v xml:space="preserve"> </v>
      </c>
      <c r="X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17" t="str">
        <f t="shared" si="6"/>
        <v xml:space="preserve"> </v>
      </c>
      <c r="Z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17" t="str">
        <f t="shared" si="7"/>
        <v xml:space="preserve"> </v>
      </c>
      <c r="AB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2" customFormat="1">
      <c r="A61" s="170" t="str">
        <f t="shared" si="0"/>
        <v>71010301014213</v>
      </c>
      <c r="B61" s="171" t="s">
        <v>439</v>
      </c>
      <c r="C61" s="129" t="s">
        <v>106</v>
      </c>
      <c r="D61" s="128" t="s">
        <v>442</v>
      </c>
      <c r="E61" s="127" t="s">
        <v>106</v>
      </c>
      <c r="F61" s="172" t="s">
        <v>106</v>
      </c>
      <c r="G61" s="126">
        <v>4213</v>
      </c>
      <c r="H61" s="15"/>
      <c r="I61" s="22"/>
      <c r="J61" s="23"/>
      <c r="K61" s="23"/>
      <c r="L61" s="26" t="s">
        <v>115</v>
      </c>
      <c r="M61" s="30">
        <v>4213</v>
      </c>
      <c r="N61" s="169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1" s="169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1" s="217" t="str">
        <f t="shared" si="2"/>
        <v xml:space="preserve"> </v>
      </c>
      <c r="Q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17" t="str">
        <f t="shared" si="3"/>
        <v xml:space="preserve"> </v>
      </c>
      <c r="S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17" t="str">
        <f t="shared" si="4"/>
        <v xml:space="preserve"> </v>
      </c>
      <c r="U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69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1" s="217" t="str">
        <f t="shared" si="5"/>
        <v xml:space="preserve"> </v>
      </c>
      <c r="X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17" t="str">
        <f t="shared" si="6"/>
        <v xml:space="preserve"> </v>
      </c>
      <c r="Z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17" t="str">
        <f t="shared" si="7"/>
        <v xml:space="preserve"> </v>
      </c>
      <c r="AB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2" customFormat="1">
      <c r="A62" s="170" t="str">
        <f t="shared" si="0"/>
        <v>71010301014214</v>
      </c>
      <c r="B62" s="171" t="s">
        <v>439</v>
      </c>
      <c r="C62" s="129" t="s">
        <v>106</v>
      </c>
      <c r="D62" s="128" t="s">
        <v>442</v>
      </c>
      <c r="E62" s="127" t="s">
        <v>106</v>
      </c>
      <c r="F62" s="172" t="s">
        <v>106</v>
      </c>
      <c r="G62" s="126">
        <v>4214</v>
      </c>
      <c r="H62" s="15"/>
      <c r="I62" s="22"/>
      <c r="J62" s="23"/>
      <c r="K62" s="23"/>
      <c r="L62" s="26" t="s">
        <v>116</v>
      </c>
      <c r="M62" s="30">
        <v>4214</v>
      </c>
      <c r="N62" s="169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2" s="169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2" s="217" t="str">
        <f t="shared" si="2"/>
        <v xml:space="preserve"> </v>
      </c>
      <c r="Q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17" t="str">
        <f t="shared" si="3"/>
        <v xml:space="preserve"> </v>
      </c>
      <c r="S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17" t="str">
        <f t="shared" si="4"/>
        <v xml:space="preserve"> </v>
      </c>
      <c r="U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69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2" s="217" t="str">
        <f t="shared" si="5"/>
        <v xml:space="preserve"> </v>
      </c>
      <c r="X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17" t="str">
        <f t="shared" si="6"/>
        <v xml:space="preserve"> </v>
      </c>
      <c r="Z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17" t="str">
        <f t="shared" si="7"/>
        <v xml:space="preserve"> </v>
      </c>
      <c r="AB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2" customFormat="1">
      <c r="A63" s="170" t="str">
        <f t="shared" si="0"/>
        <v>71010301014216</v>
      </c>
      <c r="B63" s="171" t="s">
        <v>439</v>
      </c>
      <c r="C63" s="129" t="s">
        <v>106</v>
      </c>
      <c r="D63" s="128" t="s">
        <v>442</v>
      </c>
      <c r="E63" s="127" t="s">
        <v>106</v>
      </c>
      <c r="F63" s="172" t="s">
        <v>106</v>
      </c>
      <c r="G63" s="126">
        <v>4216</v>
      </c>
      <c r="H63" s="15"/>
      <c r="I63" s="22"/>
      <c r="J63" s="23"/>
      <c r="K63" s="23"/>
      <c r="L63" s="26" t="s">
        <v>147</v>
      </c>
      <c r="M63" s="30">
        <v>4216</v>
      </c>
      <c r="N63" s="169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3" s="169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3" s="217" t="str">
        <f t="shared" si="2"/>
        <v xml:space="preserve"> </v>
      </c>
      <c r="Q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17" t="str">
        <f t="shared" si="3"/>
        <v xml:space="preserve"> </v>
      </c>
      <c r="S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17" t="str">
        <f t="shared" si="4"/>
        <v xml:space="preserve"> </v>
      </c>
      <c r="U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69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3" s="217" t="str">
        <f t="shared" si="5"/>
        <v xml:space="preserve"> </v>
      </c>
      <c r="X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17" t="str">
        <f t="shared" si="6"/>
        <v xml:space="preserve"> </v>
      </c>
      <c r="Z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17" t="str">
        <f t="shared" si="7"/>
        <v xml:space="preserve"> </v>
      </c>
      <c r="AB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2" customFormat="1">
      <c r="A64" s="170" t="str">
        <f t="shared" si="0"/>
        <v>71010301014231</v>
      </c>
      <c r="B64" s="171" t="s">
        <v>439</v>
      </c>
      <c r="C64" s="129" t="s">
        <v>106</v>
      </c>
      <c r="D64" s="128" t="s">
        <v>442</v>
      </c>
      <c r="E64" s="127" t="s">
        <v>106</v>
      </c>
      <c r="F64" s="172" t="s">
        <v>106</v>
      </c>
      <c r="G64" s="126">
        <v>4231</v>
      </c>
      <c r="H64" s="15"/>
      <c r="I64" s="22"/>
      <c r="J64" s="23"/>
      <c r="K64" s="23"/>
      <c r="L64" s="26" t="s">
        <v>148</v>
      </c>
      <c r="M64" s="30">
        <v>4231</v>
      </c>
      <c r="N64" s="169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4" s="169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4" s="217" t="str">
        <f t="shared" si="2"/>
        <v xml:space="preserve"> </v>
      </c>
      <c r="Q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17" t="str">
        <f t="shared" si="3"/>
        <v xml:space="preserve"> </v>
      </c>
      <c r="S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17" t="str">
        <f t="shared" si="4"/>
        <v xml:space="preserve"> </v>
      </c>
      <c r="U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69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4" s="217" t="str">
        <f t="shared" si="5"/>
        <v xml:space="preserve"> </v>
      </c>
      <c r="X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17" t="str">
        <f t="shared" si="6"/>
        <v xml:space="preserve"> </v>
      </c>
      <c r="Z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17" t="str">
        <f t="shared" si="7"/>
        <v xml:space="preserve"> </v>
      </c>
      <c r="AB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2" customFormat="1" ht="25.5">
      <c r="A65" s="170" t="str">
        <f t="shared" si="0"/>
        <v>71010301014252</v>
      </c>
      <c r="B65" s="171" t="s">
        <v>439</v>
      </c>
      <c r="C65" s="129" t="s">
        <v>106</v>
      </c>
      <c r="D65" s="128" t="s">
        <v>442</v>
      </c>
      <c r="E65" s="127" t="s">
        <v>106</v>
      </c>
      <c r="F65" s="172" t="s">
        <v>106</v>
      </c>
      <c r="G65" s="126">
        <v>4252</v>
      </c>
      <c r="H65" s="15"/>
      <c r="I65" s="22"/>
      <c r="J65" s="23"/>
      <c r="K65" s="23"/>
      <c r="L65" s="26" t="s">
        <v>127</v>
      </c>
      <c r="M65" s="30">
        <v>4252</v>
      </c>
      <c r="N65" s="169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5" s="169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5" s="217" t="str">
        <f t="shared" si="2"/>
        <v xml:space="preserve"> </v>
      </c>
      <c r="Q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17" t="str">
        <f t="shared" si="3"/>
        <v xml:space="preserve"> </v>
      </c>
      <c r="S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17" t="str">
        <f t="shared" si="4"/>
        <v xml:space="preserve"> </v>
      </c>
      <c r="U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69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5" s="217" t="str">
        <f t="shared" si="5"/>
        <v xml:space="preserve"> </v>
      </c>
      <c r="X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17" t="str">
        <f t="shared" si="6"/>
        <v xml:space="preserve"> </v>
      </c>
      <c r="Z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17" t="str">
        <f t="shared" si="7"/>
        <v xml:space="preserve"> </v>
      </c>
      <c r="AB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2" customFormat="1">
      <c r="A66" s="170" t="str">
        <f t="shared" si="0"/>
        <v>71010301014261</v>
      </c>
      <c r="B66" s="171" t="s">
        <v>439</v>
      </c>
      <c r="C66" s="129" t="s">
        <v>106</v>
      </c>
      <c r="D66" s="128" t="s">
        <v>442</v>
      </c>
      <c r="E66" s="127" t="s">
        <v>106</v>
      </c>
      <c r="F66" s="172" t="s">
        <v>106</v>
      </c>
      <c r="G66" s="126">
        <v>4261</v>
      </c>
      <c r="H66" s="15"/>
      <c r="I66" s="22"/>
      <c r="J66" s="23"/>
      <c r="K66" s="23"/>
      <c r="L66" s="26" t="s">
        <v>128</v>
      </c>
      <c r="M66" s="30">
        <v>4261</v>
      </c>
      <c r="N66" s="169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6" s="169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6" s="217" t="str">
        <f t="shared" si="2"/>
        <v xml:space="preserve"> </v>
      </c>
      <c r="Q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17" t="str">
        <f t="shared" si="3"/>
        <v xml:space="preserve"> </v>
      </c>
      <c r="S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17" t="str">
        <f t="shared" si="4"/>
        <v xml:space="preserve"> </v>
      </c>
      <c r="U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69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6" s="217" t="str">
        <f t="shared" si="5"/>
        <v xml:space="preserve"> </v>
      </c>
      <c r="X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17" t="str">
        <f t="shared" si="6"/>
        <v xml:space="preserve"> </v>
      </c>
      <c r="Z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17" t="str">
        <f t="shared" si="7"/>
        <v xml:space="preserve"> </v>
      </c>
      <c r="AB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2" customFormat="1">
      <c r="A67" s="170" t="str">
        <f t="shared" si="0"/>
        <v>71010301014267</v>
      </c>
      <c r="B67" s="171" t="s">
        <v>439</v>
      </c>
      <c r="C67" s="129" t="s">
        <v>106</v>
      </c>
      <c r="D67" s="128" t="s">
        <v>442</v>
      </c>
      <c r="E67" s="127" t="s">
        <v>106</v>
      </c>
      <c r="F67" s="172" t="s">
        <v>106</v>
      </c>
      <c r="G67" s="126">
        <v>4267</v>
      </c>
      <c r="H67" s="15"/>
      <c r="I67" s="22"/>
      <c r="J67" s="23"/>
      <c r="K67" s="23"/>
      <c r="L67" s="26" t="s">
        <v>130</v>
      </c>
      <c r="M67" s="30">
        <v>4267</v>
      </c>
      <c r="N67" s="169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7" s="169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7" s="217" t="str">
        <f t="shared" si="2"/>
        <v xml:space="preserve"> </v>
      </c>
      <c r="Q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17" t="str">
        <f t="shared" si="3"/>
        <v xml:space="preserve"> </v>
      </c>
      <c r="S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17" t="str">
        <f t="shared" si="4"/>
        <v xml:space="preserve"> </v>
      </c>
      <c r="U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69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7" s="217" t="str">
        <f t="shared" si="5"/>
        <v xml:space="preserve"> </v>
      </c>
      <c r="X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17" t="str">
        <f t="shared" si="6"/>
        <v xml:space="preserve"> </v>
      </c>
      <c r="Z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17" t="str">
        <f t="shared" si="7"/>
        <v xml:space="preserve"> </v>
      </c>
      <c r="AB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2" customFormat="1">
      <c r="A68" s="170" t="str">
        <f t="shared" si="0"/>
        <v>71010301014823</v>
      </c>
      <c r="B68" s="171" t="s">
        <v>439</v>
      </c>
      <c r="C68" s="129" t="s">
        <v>106</v>
      </c>
      <c r="D68" s="128" t="s">
        <v>442</v>
      </c>
      <c r="E68" s="127" t="s">
        <v>106</v>
      </c>
      <c r="F68" s="172" t="s">
        <v>106</v>
      </c>
      <c r="G68" s="126">
        <v>4823</v>
      </c>
      <c r="H68" s="15"/>
      <c r="I68" s="22"/>
      <c r="J68" s="23"/>
      <c r="K68" s="23"/>
      <c r="L68" s="29" t="s">
        <v>133</v>
      </c>
      <c r="M68" s="30">
        <v>4823</v>
      </c>
      <c r="N68" s="169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8" s="169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8" s="217" t="str">
        <f t="shared" si="2"/>
        <v xml:space="preserve"> </v>
      </c>
      <c r="Q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17" t="str">
        <f t="shared" si="3"/>
        <v xml:space="preserve"> </v>
      </c>
      <c r="S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17" t="str">
        <f t="shared" si="4"/>
        <v xml:space="preserve"> </v>
      </c>
      <c r="U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69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8" s="217" t="str">
        <f t="shared" si="5"/>
        <v xml:space="preserve"> </v>
      </c>
      <c r="X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17" t="str">
        <f t="shared" si="6"/>
        <v xml:space="preserve"> </v>
      </c>
      <c r="Z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17" t="str">
        <f t="shared" si="7"/>
        <v xml:space="preserve"> </v>
      </c>
      <c r="AB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2" customFormat="1" hidden="1">
      <c r="A69" s="170" t="str">
        <f t="shared" si="0"/>
        <v>71010301015122</v>
      </c>
      <c r="B69" s="171" t="s">
        <v>439</v>
      </c>
      <c r="C69" s="129" t="s">
        <v>106</v>
      </c>
      <c r="D69" s="128" t="s">
        <v>442</v>
      </c>
      <c r="E69" s="127" t="s">
        <v>106</v>
      </c>
      <c r="F69" s="172" t="s">
        <v>106</v>
      </c>
      <c r="G69" s="126">
        <v>5122</v>
      </c>
      <c r="H69" s="15"/>
      <c r="I69" s="22"/>
      <c r="J69" s="23"/>
      <c r="K69" s="23"/>
      <c r="L69" s="26" t="s">
        <v>136</v>
      </c>
      <c r="M69" s="10">
        <v>5122</v>
      </c>
      <c r="N69" s="169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69" s="169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69" s="217" t="str">
        <f t="shared" si="2"/>
        <v xml:space="preserve"> </v>
      </c>
      <c r="Q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17" t="str">
        <f t="shared" si="3"/>
        <v xml:space="preserve"> </v>
      </c>
      <c r="S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17" t="str">
        <f t="shared" si="4"/>
        <v xml:space="preserve"> </v>
      </c>
      <c r="U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69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69" s="217" t="str">
        <f t="shared" si="5"/>
        <v xml:space="preserve"> </v>
      </c>
      <c r="X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17" t="str">
        <f t="shared" si="6"/>
        <v xml:space="preserve"> </v>
      </c>
      <c r="Z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17" t="str">
        <f t="shared" si="7"/>
        <v xml:space="preserve"> </v>
      </c>
      <c r="AB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75" customFormat="1" ht="27.75" customHeight="1">
      <c r="A70" s="170" t="str">
        <f t="shared" si="0"/>
        <v>71010500000000</v>
      </c>
      <c r="B70" s="171" t="s">
        <v>439</v>
      </c>
      <c r="C70" s="129" t="s">
        <v>106</v>
      </c>
      <c r="D70" s="128" t="s">
        <v>149</v>
      </c>
      <c r="E70" s="127" t="s">
        <v>441</v>
      </c>
      <c r="F70" s="192" t="s">
        <v>441</v>
      </c>
      <c r="G70" s="173" t="s">
        <v>440</v>
      </c>
      <c r="H70" s="166">
        <v>2150</v>
      </c>
      <c r="I70" s="159" t="s">
        <v>106</v>
      </c>
      <c r="J70" s="160">
        <v>5</v>
      </c>
      <c r="K70" s="160">
        <v>0</v>
      </c>
      <c r="L70" s="161" t="s">
        <v>150</v>
      </c>
      <c r="M70" s="167"/>
      <c r="N70" s="174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0" s="174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0" s="214" t="str">
        <f t="shared" si="2"/>
        <v xml:space="preserve"> </v>
      </c>
      <c r="Q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14" t="str">
        <f t="shared" si="3"/>
        <v xml:space="preserve"> </v>
      </c>
      <c r="S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14" t="str">
        <f t="shared" si="4"/>
        <v xml:space="preserve"> </v>
      </c>
      <c r="U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74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0" s="214" t="str">
        <f t="shared" si="5"/>
        <v xml:space="preserve"> </v>
      </c>
      <c r="X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14" t="str">
        <f t="shared" si="6"/>
        <v xml:space="preserve"> </v>
      </c>
      <c r="Z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14" t="str">
        <f t="shared" si="7"/>
        <v xml:space="preserve"> </v>
      </c>
      <c r="AB7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2" customFormat="1" ht="12.75">
      <c r="A71" s="170" t="str">
        <f t="shared" si="0"/>
        <v>71010500000001</v>
      </c>
      <c r="B71" s="171" t="s">
        <v>439</v>
      </c>
      <c r="C71" s="129" t="s">
        <v>106</v>
      </c>
      <c r="D71" s="128" t="s">
        <v>149</v>
      </c>
      <c r="E71" s="127" t="s">
        <v>441</v>
      </c>
      <c r="F71" s="192" t="s">
        <v>441</v>
      </c>
      <c r="G71" s="173" t="s">
        <v>96</v>
      </c>
      <c r="H71" s="22"/>
      <c r="I71" s="16"/>
      <c r="J71" s="17"/>
      <c r="K71" s="17"/>
      <c r="L71" s="27" t="s">
        <v>110</v>
      </c>
      <c r="M71" s="28"/>
      <c r="N71" s="176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1" s="176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1" s="213" t="str">
        <f t="shared" si="2"/>
        <v xml:space="preserve"> </v>
      </c>
      <c r="Q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13" t="str">
        <f t="shared" si="3"/>
        <v xml:space="preserve"> </v>
      </c>
      <c r="S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13" t="str">
        <f t="shared" si="4"/>
        <v xml:space="preserve"> </v>
      </c>
      <c r="U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76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1" s="213" t="str">
        <f t="shared" si="5"/>
        <v xml:space="preserve"> </v>
      </c>
      <c r="X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13" t="str">
        <f t="shared" si="6"/>
        <v xml:space="preserve"> </v>
      </c>
      <c r="Z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13" t="str">
        <f t="shared" si="7"/>
        <v xml:space="preserve"> </v>
      </c>
      <c r="AB7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79" customFormat="1" ht="25.5">
      <c r="A72" s="170" t="str">
        <f t="shared" si="0"/>
        <v>71010501000000</v>
      </c>
      <c r="B72" s="171" t="s">
        <v>439</v>
      </c>
      <c r="C72" s="129" t="s">
        <v>106</v>
      </c>
      <c r="D72" s="128" t="s">
        <v>149</v>
      </c>
      <c r="E72" s="127" t="s">
        <v>106</v>
      </c>
      <c r="F72" s="192" t="s">
        <v>441</v>
      </c>
      <c r="G72" s="173" t="s">
        <v>440</v>
      </c>
      <c r="H72" s="146">
        <v>2151</v>
      </c>
      <c r="I72" s="147" t="s">
        <v>106</v>
      </c>
      <c r="J72" s="148" t="s">
        <v>151</v>
      </c>
      <c r="K72" s="148">
        <v>1</v>
      </c>
      <c r="L72" s="149" t="s">
        <v>150</v>
      </c>
      <c r="M72" s="150"/>
      <c r="N72" s="17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2" s="17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2" s="215" t="str">
        <f t="shared" si="2"/>
        <v xml:space="preserve"> </v>
      </c>
      <c r="Q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15" t="str">
        <f t="shared" si="3"/>
        <v xml:space="preserve"> </v>
      </c>
      <c r="S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15" t="str">
        <f t="shared" si="4"/>
        <v xml:space="preserve"> </v>
      </c>
      <c r="U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7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2" s="215" t="str">
        <f t="shared" si="5"/>
        <v xml:space="preserve"> </v>
      </c>
      <c r="X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15" t="str">
        <f t="shared" si="6"/>
        <v xml:space="preserve"> </v>
      </c>
      <c r="Z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15" t="str">
        <f t="shared" si="7"/>
        <v xml:space="preserve"> </v>
      </c>
      <c r="AB7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2" customFormat="1" ht="12.75">
      <c r="A73" s="170" t="str">
        <f t="shared" si="0"/>
        <v>71010501000001</v>
      </c>
      <c r="B73" s="171" t="s">
        <v>439</v>
      </c>
      <c r="C73" s="129" t="s">
        <v>106</v>
      </c>
      <c r="D73" s="128" t="s">
        <v>149</v>
      </c>
      <c r="E73" s="127" t="s">
        <v>106</v>
      </c>
      <c r="F73" s="192" t="s">
        <v>441</v>
      </c>
      <c r="G73" s="173" t="s">
        <v>96</v>
      </c>
      <c r="H73" s="22"/>
      <c r="I73" s="22"/>
      <c r="J73" s="23"/>
      <c r="K73" s="23"/>
      <c r="L73" s="27" t="s">
        <v>108</v>
      </c>
      <c r="M73" s="28"/>
      <c r="N73" s="17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3" s="17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3" s="213" t="str">
        <f t="shared" si="2"/>
        <v xml:space="preserve"> </v>
      </c>
      <c r="Q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13" t="str">
        <f t="shared" si="3"/>
        <v xml:space="preserve"> </v>
      </c>
      <c r="S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13" t="str">
        <f t="shared" si="4"/>
        <v xml:space="preserve"> </v>
      </c>
      <c r="U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7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3" s="213" t="str">
        <f t="shared" si="5"/>
        <v xml:space="preserve"> </v>
      </c>
      <c r="X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13" t="str">
        <f t="shared" si="6"/>
        <v xml:space="preserve"> </v>
      </c>
      <c r="Z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13" t="str">
        <f t="shared" si="7"/>
        <v xml:space="preserve"> </v>
      </c>
      <c r="AB7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84" customFormat="1" ht="13.5">
      <c r="A74" s="170" t="str">
        <f t="shared" si="0"/>
        <v>71010501010000</v>
      </c>
      <c r="B74" s="171" t="s">
        <v>439</v>
      </c>
      <c r="C74" s="129" t="s">
        <v>106</v>
      </c>
      <c r="D74" s="128" t="s">
        <v>149</v>
      </c>
      <c r="E74" s="127" t="s">
        <v>106</v>
      </c>
      <c r="F74" s="192" t="s">
        <v>106</v>
      </c>
      <c r="G74" s="173" t="s">
        <v>440</v>
      </c>
      <c r="H74" s="141"/>
      <c r="I74" s="142"/>
      <c r="J74" s="143"/>
      <c r="K74" s="143"/>
      <c r="L74" s="24" t="s">
        <v>152</v>
      </c>
      <c r="M74" s="25"/>
      <c r="N74" s="183">
        <f>+'havelvac 7.2'!N91+'havelvac 7.3'!N91+'havelvac 7.4'!N91+'havelvac 7.5'!N91+'havelvac 7.6'!N91+'havelvac 7.7'!N91+'havelvac 7.9'!N91+'havelvac 7.8'!N91+'havelvac 7.10'!N91+'havelvac 7.11'!N91+'havelvac 7.12'!N91+'havelvac 7.13'!N91</f>
        <v>44757.3</v>
      </c>
      <c r="O74" s="183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74" s="216" t="str">
        <f t="shared" si="2"/>
        <v xml:space="preserve"> </v>
      </c>
      <c r="Q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16" t="str">
        <f t="shared" si="3"/>
        <v xml:space="preserve"> </v>
      </c>
      <c r="S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16" t="str">
        <f t="shared" si="4"/>
        <v xml:space="preserve"> </v>
      </c>
      <c r="U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83">
        <f>+'havelvac 7.2'!P91+'havelvac 7.3'!P91+'havelvac 7.4'!P91+'havelvac 7.5'!P91+'havelvac 7.6'!P91+'havelvac 7.7'!P91+'havelvac 7.9'!P91+'havelvac 7.8'!P91+'havelvac 7.10'!P91+'havelvac 7.11'!P91+'havelvac 7.12'!P91+'havelvac 7.13'!P91</f>
        <v>44757.3</v>
      </c>
      <c r="W74" s="216" t="str">
        <f t="shared" si="5"/>
        <v xml:space="preserve"> </v>
      </c>
      <c r="X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16" t="str">
        <f t="shared" si="6"/>
        <v xml:space="preserve"> </v>
      </c>
      <c r="Z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16" t="str">
        <f t="shared" si="7"/>
        <v xml:space="preserve"> </v>
      </c>
      <c r="AB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2" customFormat="1">
      <c r="A75" s="170" t="str">
        <f t="shared" si="0"/>
        <v>71010501015134</v>
      </c>
      <c r="B75" s="171" t="s">
        <v>439</v>
      </c>
      <c r="C75" s="129" t="s">
        <v>106</v>
      </c>
      <c r="D75" s="128" t="s">
        <v>149</v>
      </c>
      <c r="E75" s="127" t="s">
        <v>106</v>
      </c>
      <c r="F75" s="172" t="s">
        <v>106</v>
      </c>
      <c r="G75" s="126">
        <v>5134</v>
      </c>
      <c r="H75" s="22"/>
      <c r="I75" s="22"/>
      <c r="J75" s="23"/>
      <c r="K75" s="23"/>
      <c r="L75" s="29" t="s">
        <v>139</v>
      </c>
      <c r="M75" s="44">
        <v>5134</v>
      </c>
      <c r="N75" s="169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75" s="169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75" s="217" t="str">
        <f t="shared" si="2"/>
        <v xml:space="preserve"> </v>
      </c>
      <c r="Q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17" t="str">
        <f t="shared" si="3"/>
        <v xml:space="preserve"> </v>
      </c>
      <c r="S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17" t="str">
        <f t="shared" si="4"/>
        <v xml:space="preserve"> </v>
      </c>
      <c r="U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69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75" s="217" t="str">
        <f t="shared" si="5"/>
        <v xml:space="preserve"> </v>
      </c>
      <c r="X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17" t="str">
        <f t="shared" si="6"/>
        <v xml:space="preserve"> </v>
      </c>
      <c r="Z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17" t="str">
        <f t="shared" si="7"/>
        <v xml:space="preserve"> </v>
      </c>
      <c r="AB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84" customFormat="1" ht="27" hidden="1">
      <c r="A76" s="170" t="str">
        <f t="shared" si="0"/>
        <v>71010501020000</v>
      </c>
      <c r="B76" s="171" t="s">
        <v>439</v>
      </c>
      <c r="C76" s="129" t="s">
        <v>106</v>
      </c>
      <c r="D76" s="128" t="s">
        <v>149</v>
      </c>
      <c r="E76" s="127" t="s">
        <v>106</v>
      </c>
      <c r="F76" s="192" t="s">
        <v>140</v>
      </c>
      <c r="G76" s="173" t="s">
        <v>440</v>
      </c>
      <c r="H76" s="141"/>
      <c r="I76" s="142"/>
      <c r="J76" s="143"/>
      <c r="K76" s="143"/>
      <c r="L76" s="24" t="s">
        <v>153</v>
      </c>
      <c r="M76" s="25"/>
      <c r="N76" s="183">
        <f>+'havelvac 7.2'!N93+'havelvac 7.3'!N93+'havelvac 7.4'!N93+'havelvac 7.5'!N93+'havelvac 7.6'!N93+'havelvac 7.7'!N93+'havelvac 7.9'!N93+'havelvac 7.8'!N93+'havelvac 7.10'!N93+'havelvac 7.11'!N93+'havelvac 7.12'!N93+'havelvac 7.13'!N93</f>
        <v>44757.3</v>
      </c>
      <c r="O76" s="183">
        <f>+'havelvac 7.2'!O93+'havelvac 7.3'!O93+'havelvac 7.4'!O93+'havelvac 7.5'!O93+'havelvac 7.6'!O93+'havelvac 7.7'!O93+'havelvac 7.9'!O93+'havelvac 7.8'!O93+'havelvac 7.10'!O93+'havelvac 7.11'!O93+'havelvac 7.12'!O93+'havelvac 7.13'!O93</f>
        <v>0</v>
      </c>
      <c r="P76" s="216" t="str">
        <f t="shared" si="2"/>
        <v xml:space="preserve"> </v>
      </c>
      <c r="Q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16" t="str">
        <f t="shared" si="3"/>
        <v xml:space="preserve"> </v>
      </c>
      <c r="S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16" t="str">
        <f t="shared" si="4"/>
        <v xml:space="preserve"> </v>
      </c>
      <c r="U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83">
        <f>+'havelvac 7.2'!P93+'havelvac 7.3'!P93+'havelvac 7.4'!P93+'havelvac 7.5'!P93+'havelvac 7.6'!P93+'havelvac 7.7'!P93+'havelvac 7.9'!P93+'havelvac 7.8'!P93+'havelvac 7.10'!P93+'havelvac 7.11'!P93+'havelvac 7.12'!P93+'havelvac 7.13'!P93</f>
        <v>44757.3</v>
      </c>
      <c r="W76" s="216" t="str">
        <f t="shared" si="5"/>
        <v xml:space="preserve"> </v>
      </c>
      <c r="X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16" t="str">
        <f t="shared" si="6"/>
        <v xml:space="preserve"> </v>
      </c>
      <c r="Z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16" t="str">
        <f t="shared" si="7"/>
        <v xml:space="preserve"> </v>
      </c>
      <c r="AB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2" customFormat="1" hidden="1">
      <c r="A77" s="170" t="str">
        <f t="shared" ref="A77:A142" si="8">CONCATENATE(B77,C77,D77,E77,F77,G77)</f>
        <v>71010501025134</v>
      </c>
      <c r="B77" s="171" t="s">
        <v>439</v>
      </c>
      <c r="C77" s="129" t="s">
        <v>106</v>
      </c>
      <c r="D77" s="128" t="s">
        <v>149</v>
      </c>
      <c r="E77" s="127" t="s">
        <v>106</v>
      </c>
      <c r="F77" s="172" t="s">
        <v>140</v>
      </c>
      <c r="G77" s="126">
        <v>5134</v>
      </c>
      <c r="H77" s="22"/>
      <c r="I77" s="22"/>
      <c r="J77" s="23"/>
      <c r="K77" s="23"/>
      <c r="L77" s="29" t="s">
        <v>139</v>
      </c>
      <c r="M77" s="44">
        <v>5134</v>
      </c>
      <c r="N77" s="169">
        <f>+'havelvac 7.2'!N94+'havelvac 7.3'!N94+'havelvac 7.4'!N94+'havelvac 7.5'!N94+'havelvac 7.6'!N94+'havelvac 7.7'!N94+'havelvac 7.9'!N94+'havelvac 7.8'!N94+'havelvac 7.10'!N94+'havelvac 7.11'!N94+'havelvac 7.12'!N94+'havelvac 7.13'!N94</f>
        <v>0</v>
      </c>
      <c r="O77" s="169">
        <f>+'havelvac 7.2'!O94+'havelvac 7.3'!O94+'havelvac 7.4'!O94+'havelvac 7.5'!O94+'havelvac 7.6'!O94+'havelvac 7.7'!O94+'havelvac 7.9'!O94+'havelvac 7.8'!O94+'havelvac 7.10'!O94+'havelvac 7.11'!O94+'havelvac 7.12'!O94+'havelvac 7.13'!O94</f>
        <v>0</v>
      </c>
      <c r="P77" s="217" t="str">
        <f t="shared" si="2"/>
        <v xml:space="preserve"> </v>
      </c>
      <c r="Q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17" t="str">
        <f t="shared" si="3"/>
        <v xml:space="preserve"> </v>
      </c>
      <c r="S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17" t="str">
        <f t="shared" si="4"/>
        <v xml:space="preserve"> </v>
      </c>
      <c r="U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69">
        <f>+'havelvac 7.2'!P94+'havelvac 7.3'!P94+'havelvac 7.4'!P94+'havelvac 7.5'!P94+'havelvac 7.6'!P94+'havelvac 7.7'!P94+'havelvac 7.9'!P94+'havelvac 7.8'!P94+'havelvac 7.10'!P94+'havelvac 7.11'!P94+'havelvac 7.12'!P94+'havelvac 7.13'!P94</f>
        <v>0</v>
      </c>
      <c r="W77" s="217" t="str">
        <f t="shared" si="5"/>
        <v xml:space="preserve"> </v>
      </c>
      <c r="X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17" t="str">
        <f t="shared" si="6"/>
        <v xml:space="preserve"> </v>
      </c>
      <c r="Z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17" t="str">
        <f t="shared" si="7"/>
        <v xml:space="preserve"> </v>
      </c>
      <c r="AB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84" customFormat="1" ht="27" hidden="1">
      <c r="A78" s="170" t="str">
        <f t="shared" si="8"/>
        <v>71010501030000</v>
      </c>
      <c r="B78" s="171" t="s">
        <v>439</v>
      </c>
      <c r="C78" s="129" t="s">
        <v>106</v>
      </c>
      <c r="D78" s="128" t="s">
        <v>149</v>
      </c>
      <c r="E78" s="127" t="s">
        <v>106</v>
      </c>
      <c r="F78" s="192" t="s">
        <v>442</v>
      </c>
      <c r="G78" s="173" t="s">
        <v>440</v>
      </c>
      <c r="H78" s="141"/>
      <c r="I78" s="142"/>
      <c r="J78" s="143"/>
      <c r="K78" s="143"/>
      <c r="L78" s="24" t="s">
        <v>154</v>
      </c>
      <c r="M78" s="25"/>
      <c r="N78" s="183">
        <f>+'havelvac 7.2'!N95+'havelvac 7.3'!N95+'havelvac 7.4'!N95+'havelvac 7.5'!N95+'havelvac 7.6'!N95+'havelvac 7.7'!N95+'havelvac 7.9'!N95+'havelvac 7.8'!N95+'havelvac 7.10'!N95+'havelvac 7.11'!N95+'havelvac 7.12'!N95+'havelvac 7.13'!N95</f>
        <v>42132.3</v>
      </c>
      <c r="O78" s="183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78" s="216" t="str">
        <f t="shared" si="2"/>
        <v xml:space="preserve"> </v>
      </c>
      <c r="Q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16" t="str">
        <f t="shared" si="3"/>
        <v xml:space="preserve"> </v>
      </c>
      <c r="S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16" t="str">
        <f t="shared" si="4"/>
        <v xml:space="preserve"> </v>
      </c>
      <c r="U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83">
        <f>+'havelvac 7.2'!P95+'havelvac 7.3'!P95+'havelvac 7.4'!P95+'havelvac 7.5'!P95+'havelvac 7.6'!P95+'havelvac 7.7'!P95+'havelvac 7.9'!P95+'havelvac 7.8'!P95+'havelvac 7.10'!P95+'havelvac 7.11'!P95+'havelvac 7.12'!P95+'havelvac 7.13'!P95</f>
        <v>42132.3</v>
      </c>
      <c r="W78" s="216" t="str">
        <f t="shared" si="5"/>
        <v xml:space="preserve"> </v>
      </c>
      <c r="X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16" t="str">
        <f t="shared" si="6"/>
        <v xml:space="preserve"> </v>
      </c>
      <c r="Z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16" t="str">
        <f t="shared" si="7"/>
        <v xml:space="preserve"> </v>
      </c>
      <c r="AB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2" customFormat="1" hidden="1">
      <c r="A79" s="170" t="str">
        <f t="shared" si="8"/>
        <v>71010501035134</v>
      </c>
      <c r="B79" s="171" t="s">
        <v>439</v>
      </c>
      <c r="C79" s="129" t="s">
        <v>106</v>
      </c>
      <c r="D79" s="128" t="s">
        <v>149</v>
      </c>
      <c r="E79" s="127" t="s">
        <v>106</v>
      </c>
      <c r="F79" s="172" t="s">
        <v>442</v>
      </c>
      <c r="G79" s="126">
        <v>5134</v>
      </c>
      <c r="H79" s="22"/>
      <c r="I79" s="22"/>
      <c r="J79" s="23"/>
      <c r="K79" s="23"/>
      <c r="L79" s="29" t="s">
        <v>139</v>
      </c>
      <c r="M79" s="44">
        <v>5134</v>
      </c>
      <c r="N79" s="169">
        <f>+'havelvac 7.2'!N97+'havelvac 7.3'!N97+'havelvac 7.4'!N97+'havelvac 7.5'!N97+'havelvac 7.6'!N97+'havelvac 7.7'!N97+'havelvac 7.9'!N97+'havelvac 7.8'!N97+'havelvac 7.10'!N97+'havelvac 7.11'!N97+'havelvac 7.12'!N97+'havelvac 7.13'!N97</f>
        <v>42132.3</v>
      </c>
      <c r="O79" s="169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79" s="217" t="str">
        <f t="shared" si="2"/>
        <v xml:space="preserve"> </v>
      </c>
      <c r="Q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17" t="str">
        <f t="shared" si="3"/>
        <v xml:space="preserve"> </v>
      </c>
      <c r="S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17" t="str">
        <f t="shared" si="4"/>
        <v xml:space="preserve"> </v>
      </c>
      <c r="U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69">
        <f>+'havelvac 7.2'!P97+'havelvac 7.3'!P97+'havelvac 7.4'!P97+'havelvac 7.5'!P97+'havelvac 7.6'!P97+'havelvac 7.7'!P97+'havelvac 7.9'!P97+'havelvac 7.8'!P97+'havelvac 7.10'!P97+'havelvac 7.11'!P97+'havelvac 7.12'!P97+'havelvac 7.13'!P97</f>
        <v>42132.3</v>
      </c>
      <c r="W79" s="217" t="str">
        <f t="shared" si="5"/>
        <v xml:space="preserve"> </v>
      </c>
      <c r="X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17" t="str">
        <f t="shared" si="6"/>
        <v xml:space="preserve"> </v>
      </c>
      <c r="Z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17" t="str">
        <f t="shared" si="7"/>
        <v xml:space="preserve"> </v>
      </c>
      <c r="AB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84" customFormat="1" ht="13.5" hidden="1">
      <c r="A80" s="170" t="str">
        <f t="shared" si="8"/>
        <v>71010501040000</v>
      </c>
      <c r="B80" s="171" t="s">
        <v>439</v>
      </c>
      <c r="C80" s="129" t="s">
        <v>106</v>
      </c>
      <c r="D80" s="128" t="s">
        <v>149</v>
      </c>
      <c r="E80" s="127" t="s">
        <v>106</v>
      </c>
      <c r="F80" s="192" t="s">
        <v>155</v>
      </c>
      <c r="G80" s="173" t="s">
        <v>440</v>
      </c>
      <c r="H80" s="141"/>
      <c r="I80" s="142"/>
      <c r="J80" s="143"/>
      <c r="K80" s="143"/>
      <c r="L80" s="24" t="s">
        <v>156</v>
      </c>
      <c r="M80" s="25"/>
      <c r="N80" s="183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0" s="183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0" s="216" t="str">
        <f t="shared" ref="P80:P143" si="9">IFERROR(Q80/O80, " ")</f>
        <v xml:space="preserve"> </v>
      </c>
      <c r="Q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16" t="str">
        <f t="shared" ref="R80:R143" si="10">IFERROR(S80/O80, " ")</f>
        <v xml:space="preserve"> </v>
      </c>
      <c r="S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16" t="str">
        <f t="shared" ref="T80:T143" si="11">IFERROR(U80/O80, " ")</f>
        <v xml:space="preserve"> </v>
      </c>
      <c r="U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83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0" s="216" t="str">
        <f t="shared" ref="W80:W143" si="12">IFERROR(X80/V80, " ")</f>
        <v xml:space="preserve"> </v>
      </c>
      <c r="X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16" t="str">
        <f t="shared" ref="Y80:Y143" si="13">IFERROR(Z80/V80, " ")</f>
        <v xml:space="preserve"> </v>
      </c>
      <c r="Z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16" t="str">
        <f t="shared" ref="AA80:AA143" si="14">IFERROR(AB80/V80, " ")</f>
        <v xml:space="preserve"> </v>
      </c>
      <c r="AB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2" customFormat="1" hidden="1">
      <c r="A81" s="170" t="str">
        <f t="shared" si="8"/>
        <v>71010501045134</v>
      </c>
      <c r="B81" s="171" t="s">
        <v>439</v>
      </c>
      <c r="C81" s="129" t="s">
        <v>106</v>
      </c>
      <c r="D81" s="128" t="s">
        <v>149</v>
      </c>
      <c r="E81" s="127" t="s">
        <v>106</v>
      </c>
      <c r="F81" s="172" t="s">
        <v>155</v>
      </c>
      <c r="G81" s="126">
        <v>5134</v>
      </c>
      <c r="H81" s="22"/>
      <c r="I81" s="22"/>
      <c r="J81" s="23"/>
      <c r="K81" s="23"/>
      <c r="L81" s="29" t="s">
        <v>139</v>
      </c>
      <c r="M81" s="44">
        <v>5134</v>
      </c>
      <c r="N81" s="169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1" s="169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1" s="217" t="str">
        <f t="shared" si="9"/>
        <v xml:space="preserve"> </v>
      </c>
      <c r="Q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17" t="str">
        <f t="shared" si="10"/>
        <v xml:space="preserve"> </v>
      </c>
      <c r="S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17" t="str">
        <f t="shared" si="11"/>
        <v xml:space="preserve"> </v>
      </c>
      <c r="U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69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1" s="217" t="str">
        <f t="shared" si="12"/>
        <v xml:space="preserve"> </v>
      </c>
      <c r="X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17" t="str">
        <f t="shared" si="13"/>
        <v xml:space="preserve"> </v>
      </c>
      <c r="Z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17" t="str">
        <f t="shared" si="14"/>
        <v xml:space="preserve"> </v>
      </c>
      <c r="AB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75" customFormat="1" ht="27">
      <c r="A82" s="170" t="str">
        <f t="shared" si="8"/>
        <v>71010600000000</v>
      </c>
      <c r="B82" s="171" t="s">
        <v>439</v>
      </c>
      <c r="C82" s="129" t="s">
        <v>106</v>
      </c>
      <c r="D82" s="128" t="s">
        <v>157</v>
      </c>
      <c r="E82" s="127" t="s">
        <v>441</v>
      </c>
      <c r="F82" s="192" t="s">
        <v>441</v>
      </c>
      <c r="G82" s="173" t="s">
        <v>440</v>
      </c>
      <c r="H82" s="166">
        <v>2160</v>
      </c>
      <c r="I82" s="159" t="s">
        <v>106</v>
      </c>
      <c r="J82" s="160">
        <v>6</v>
      </c>
      <c r="K82" s="160">
        <v>0</v>
      </c>
      <c r="L82" s="161" t="s">
        <v>158</v>
      </c>
      <c r="M82" s="167"/>
      <c r="N82" s="174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2" s="174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2" s="214" t="str">
        <f t="shared" si="9"/>
        <v xml:space="preserve"> </v>
      </c>
      <c r="Q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14" t="str">
        <f t="shared" si="10"/>
        <v xml:space="preserve"> </v>
      </c>
      <c r="S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14" t="str">
        <f t="shared" si="11"/>
        <v xml:space="preserve"> </v>
      </c>
      <c r="U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74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2" s="214" t="str">
        <f t="shared" si="12"/>
        <v xml:space="preserve"> </v>
      </c>
      <c r="X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14" t="str">
        <f t="shared" si="13"/>
        <v xml:space="preserve"> </v>
      </c>
      <c r="Z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14" t="str">
        <f t="shared" si="14"/>
        <v xml:space="preserve"> </v>
      </c>
      <c r="AB82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2" customFormat="1" ht="12.75">
      <c r="A83" s="170" t="str">
        <f t="shared" si="8"/>
        <v>71010600000001</v>
      </c>
      <c r="B83" s="171" t="s">
        <v>439</v>
      </c>
      <c r="C83" s="129" t="s">
        <v>106</v>
      </c>
      <c r="D83" s="128" t="s">
        <v>157</v>
      </c>
      <c r="E83" s="127" t="s">
        <v>441</v>
      </c>
      <c r="F83" s="192" t="s">
        <v>441</v>
      </c>
      <c r="G83" s="173" t="s">
        <v>96</v>
      </c>
      <c r="H83" s="22"/>
      <c r="I83" s="16"/>
      <c r="J83" s="17"/>
      <c r="K83" s="17"/>
      <c r="L83" s="27" t="s">
        <v>110</v>
      </c>
      <c r="M83" s="28"/>
      <c r="N83" s="176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83" s="176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83" s="213" t="str">
        <f t="shared" si="9"/>
        <v xml:space="preserve"> </v>
      </c>
      <c r="Q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13" t="str">
        <f t="shared" si="10"/>
        <v xml:space="preserve"> </v>
      </c>
      <c r="S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13" t="str">
        <f t="shared" si="11"/>
        <v xml:space="preserve"> </v>
      </c>
      <c r="U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76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83" s="213" t="str">
        <f t="shared" si="12"/>
        <v xml:space="preserve"> </v>
      </c>
      <c r="X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13" t="str">
        <f t="shared" si="13"/>
        <v xml:space="preserve"> </v>
      </c>
      <c r="Z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13" t="str">
        <f t="shared" si="14"/>
        <v xml:space="preserve"> </v>
      </c>
      <c r="AB8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79" customFormat="1" ht="25.5">
      <c r="A84" s="170" t="str">
        <f t="shared" si="8"/>
        <v>71010601000000</v>
      </c>
      <c r="B84" s="171" t="s">
        <v>439</v>
      </c>
      <c r="C84" s="129" t="s">
        <v>106</v>
      </c>
      <c r="D84" s="128" t="s">
        <v>157</v>
      </c>
      <c r="E84" s="127" t="s">
        <v>106</v>
      </c>
      <c r="F84" s="192" t="s">
        <v>441</v>
      </c>
      <c r="G84" s="173" t="s">
        <v>440</v>
      </c>
      <c r="H84" s="146">
        <v>2161</v>
      </c>
      <c r="I84" s="147" t="s">
        <v>106</v>
      </c>
      <c r="J84" s="148">
        <v>6</v>
      </c>
      <c r="K84" s="148">
        <v>1</v>
      </c>
      <c r="L84" s="149" t="s">
        <v>159</v>
      </c>
      <c r="M84" s="150"/>
      <c r="N84" s="178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84" s="178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84" s="215" t="str">
        <f t="shared" si="9"/>
        <v xml:space="preserve"> </v>
      </c>
      <c r="Q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15" t="str">
        <f t="shared" si="10"/>
        <v xml:space="preserve"> </v>
      </c>
      <c r="S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15" t="str">
        <f t="shared" si="11"/>
        <v xml:space="preserve"> </v>
      </c>
      <c r="U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78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84" s="215" t="str">
        <f t="shared" si="12"/>
        <v xml:space="preserve"> </v>
      </c>
      <c r="X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15" t="str">
        <f t="shared" si="13"/>
        <v xml:space="preserve"> </v>
      </c>
      <c r="Z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15" t="str">
        <f t="shared" si="14"/>
        <v xml:space="preserve"> </v>
      </c>
      <c r="AB8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2" customFormat="1" ht="12.75">
      <c r="A85" s="170" t="str">
        <f t="shared" si="8"/>
        <v>71010601000001</v>
      </c>
      <c r="B85" s="171" t="s">
        <v>439</v>
      </c>
      <c r="C85" s="129" t="s">
        <v>106</v>
      </c>
      <c r="D85" s="128" t="s">
        <v>157</v>
      </c>
      <c r="E85" s="127" t="s">
        <v>106</v>
      </c>
      <c r="F85" s="192" t="s">
        <v>441</v>
      </c>
      <c r="G85" s="173" t="s">
        <v>96</v>
      </c>
      <c r="H85" s="22"/>
      <c r="I85" s="22"/>
      <c r="J85" s="23"/>
      <c r="K85" s="23"/>
      <c r="L85" s="27" t="s">
        <v>108</v>
      </c>
      <c r="M85" s="28"/>
      <c r="N85" s="176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85" s="176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85" s="213" t="str">
        <f t="shared" si="9"/>
        <v xml:space="preserve"> </v>
      </c>
      <c r="Q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13" t="str">
        <f t="shared" si="10"/>
        <v xml:space="preserve"> </v>
      </c>
      <c r="S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13" t="str">
        <f t="shared" si="11"/>
        <v xml:space="preserve"> </v>
      </c>
      <c r="U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76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85" s="213" t="str">
        <f t="shared" si="12"/>
        <v xml:space="preserve"> </v>
      </c>
      <c r="X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13" t="str">
        <f t="shared" si="13"/>
        <v xml:space="preserve"> </v>
      </c>
      <c r="Z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13" t="str">
        <f t="shared" si="14"/>
        <v xml:space="preserve"> </v>
      </c>
      <c r="AB8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84" customFormat="1" ht="40.5">
      <c r="A86" s="170" t="str">
        <f t="shared" si="8"/>
        <v>71010601010000</v>
      </c>
      <c r="B86" s="171" t="s">
        <v>439</v>
      </c>
      <c r="C86" s="129" t="s">
        <v>106</v>
      </c>
      <c r="D86" s="128" t="s">
        <v>157</v>
      </c>
      <c r="E86" s="127" t="s">
        <v>106</v>
      </c>
      <c r="F86" s="192" t="s">
        <v>106</v>
      </c>
      <c r="G86" s="173" t="s">
        <v>440</v>
      </c>
      <c r="H86" s="141"/>
      <c r="I86" s="142"/>
      <c r="J86" s="143"/>
      <c r="K86" s="143"/>
      <c r="L86" s="24" t="s">
        <v>160</v>
      </c>
      <c r="M86" s="25"/>
      <c r="N86" s="183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86" s="183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86" s="216" t="str">
        <f t="shared" si="9"/>
        <v xml:space="preserve"> </v>
      </c>
      <c r="Q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16" t="str">
        <f t="shared" si="10"/>
        <v xml:space="preserve"> </v>
      </c>
      <c r="S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16" t="str">
        <f t="shared" si="11"/>
        <v xml:space="preserve"> </v>
      </c>
      <c r="U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83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86" s="216" t="str">
        <f t="shared" si="12"/>
        <v xml:space="preserve"> </v>
      </c>
      <c r="X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16" t="str">
        <f t="shared" si="13"/>
        <v xml:space="preserve"> </v>
      </c>
      <c r="Z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16" t="str">
        <f t="shared" si="14"/>
        <v xml:space="preserve"> </v>
      </c>
      <c r="AB8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2" customFormat="1" hidden="1">
      <c r="A87" s="170" t="str">
        <f t="shared" si="8"/>
        <v>71010601014729</v>
      </c>
      <c r="B87" s="171" t="s">
        <v>439</v>
      </c>
      <c r="C87" s="129" t="s">
        <v>106</v>
      </c>
      <c r="D87" s="128" t="s">
        <v>157</v>
      </c>
      <c r="E87" s="127" t="s">
        <v>106</v>
      </c>
      <c r="F87" s="172" t="s">
        <v>106</v>
      </c>
      <c r="G87" s="126">
        <v>4729</v>
      </c>
      <c r="H87" s="22"/>
      <c r="I87" s="22"/>
      <c r="J87" s="23"/>
      <c r="K87" s="23"/>
      <c r="L87" s="26" t="s">
        <v>161</v>
      </c>
      <c r="M87" s="10">
        <v>4729</v>
      </c>
      <c r="N87" s="169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87" s="169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87" s="217" t="str">
        <f t="shared" si="9"/>
        <v xml:space="preserve"> </v>
      </c>
      <c r="Q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17" t="str">
        <f t="shared" si="10"/>
        <v xml:space="preserve"> </v>
      </c>
      <c r="S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17" t="str">
        <f t="shared" si="11"/>
        <v xml:space="preserve"> </v>
      </c>
      <c r="U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69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87" s="217" t="str">
        <f t="shared" si="12"/>
        <v xml:space="preserve"> </v>
      </c>
      <c r="X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17" t="str">
        <f t="shared" si="13"/>
        <v xml:space="preserve"> </v>
      </c>
      <c r="Z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17" t="str">
        <f t="shared" si="14"/>
        <v xml:space="preserve"> </v>
      </c>
      <c r="AB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2" customFormat="1">
      <c r="A88" s="170" t="str">
        <f t="shared" si="8"/>
        <v>71010601014823</v>
      </c>
      <c r="B88" s="171" t="s">
        <v>439</v>
      </c>
      <c r="C88" s="129" t="s">
        <v>106</v>
      </c>
      <c r="D88" s="128" t="s">
        <v>157</v>
      </c>
      <c r="E88" s="127" t="s">
        <v>106</v>
      </c>
      <c r="F88" s="172" t="s">
        <v>106</v>
      </c>
      <c r="G88" s="126">
        <v>4823</v>
      </c>
      <c r="H88" s="22"/>
      <c r="I88" s="22"/>
      <c r="J88" s="23"/>
      <c r="K88" s="23"/>
      <c r="L88" s="26" t="s">
        <v>133</v>
      </c>
      <c r="M88" s="10">
        <v>4823</v>
      </c>
      <c r="N88" s="16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88" s="16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88" s="217" t="str">
        <f t="shared" si="9"/>
        <v xml:space="preserve"> </v>
      </c>
      <c r="Q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17" t="str">
        <f t="shared" si="10"/>
        <v xml:space="preserve"> </v>
      </c>
      <c r="S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17" t="str">
        <f t="shared" si="11"/>
        <v xml:space="preserve"> </v>
      </c>
      <c r="U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6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88" s="217" t="str">
        <f t="shared" si="12"/>
        <v xml:space="preserve"> </v>
      </c>
      <c r="X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17" t="str">
        <f t="shared" si="13"/>
        <v xml:space="preserve"> </v>
      </c>
      <c r="Z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17" t="str">
        <f t="shared" si="14"/>
        <v xml:space="preserve"> </v>
      </c>
      <c r="AB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84" customFormat="1" ht="40.5">
      <c r="A89" s="170" t="str">
        <f t="shared" si="8"/>
        <v>71010601020000</v>
      </c>
      <c r="B89" s="171" t="s">
        <v>439</v>
      </c>
      <c r="C89" s="129" t="s">
        <v>106</v>
      </c>
      <c r="D89" s="128" t="s">
        <v>157</v>
      </c>
      <c r="E89" s="127" t="s">
        <v>106</v>
      </c>
      <c r="F89" s="192" t="s">
        <v>140</v>
      </c>
      <c r="G89" s="173" t="s">
        <v>440</v>
      </c>
      <c r="H89" s="141"/>
      <c r="I89" s="142"/>
      <c r="J89" s="143"/>
      <c r="K89" s="143"/>
      <c r="L89" s="24" t="s">
        <v>162</v>
      </c>
      <c r="M89" s="25"/>
      <c r="N89" s="183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89" s="183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89" s="216" t="str">
        <f t="shared" si="9"/>
        <v xml:space="preserve"> </v>
      </c>
      <c r="Q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16" t="str">
        <f t="shared" si="10"/>
        <v xml:space="preserve"> </v>
      </c>
      <c r="S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16" t="str">
        <f t="shared" si="11"/>
        <v xml:space="preserve"> </v>
      </c>
      <c r="U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83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89" s="216" t="str">
        <f t="shared" si="12"/>
        <v xml:space="preserve"> </v>
      </c>
      <c r="X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16" t="str">
        <f t="shared" si="13"/>
        <v xml:space="preserve"> </v>
      </c>
      <c r="Z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16" t="str">
        <f t="shared" si="14"/>
        <v xml:space="preserve"> </v>
      </c>
      <c r="AB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2" customFormat="1">
      <c r="A90" s="170" t="str">
        <f t="shared" si="8"/>
        <v>71010601024241</v>
      </c>
      <c r="B90" s="171" t="s">
        <v>439</v>
      </c>
      <c r="C90" s="129" t="s">
        <v>106</v>
      </c>
      <c r="D90" s="128" t="s">
        <v>157</v>
      </c>
      <c r="E90" s="127" t="s">
        <v>106</v>
      </c>
      <c r="F90" s="172" t="s">
        <v>140</v>
      </c>
      <c r="G90" s="126">
        <v>4241</v>
      </c>
      <c r="H90" s="22"/>
      <c r="I90" s="22"/>
      <c r="J90" s="23"/>
      <c r="K90" s="23"/>
      <c r="L90" s="26" t="s">
        <v>126</v>
      </c>
      <c r="M90" s="10">
        <v>4241</v>
      </c>
      <c r="N90" s="16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0" s="16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0" s="217" t="str">
        <f t="shared" si="9"/>
        <v xml:space="preserve"> </v>
      </c>
      <c r="Q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17" t="str">
        <f t="shared" si="10"/>
        <v xml:space="preserve"> </v>
      </c>
      <c r="S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17" t="str">
        <f t="shared" si="11"/>
        <v xml:space="preserve"> </v>
      </c>
      <c r="U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6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0" s="217" t="str">
        <f t="shared" si="12"/>
        <v xml:space="preserve"> </v>
      </c>
      <c r="X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17" t="str">
        <f t="shared" si="13"/>
        <v xml:space="preserve"> </v>
      </c>
      <c r="Z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17" t="str">
        <f t="shared" si="14"/>
        <v xml:space="preserve"> </v>
      </c>
      <c r="AB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2" customFormat="1">
      <c r="A91" s="170" t="str">
        <f t="shared" si="8"/>
        <v>71010601024823</v>
      </c>
      <c r="B91" s="171" t="s">
        <v>439</v>
      </c>
      <c r="C91" s="129" t="s">
        <v>106</v>
      </c>
      <c r="D91" s="128" t="s">
        <v>157</v>
      </c>
      <c r="E91" s="127" t="s">
        <v>106</v>
      </c>
      <c r="F91" s="172" t="s">
        <v>140</v>
      </c>
      <c r="G91" s="126">
        <v>4823</v>
      </c>
      <c r="H91" s="22"/>
      <c r="I91" s="22"/>
      <c r="J91" s="23"/>
      <c r="K91" s="23"/>
      <c r="L91" s="26" t="s">
        <v>133</v>
      </c>
      <c r="M91" s="10">
        <v>4823</v>
      </c>
      <c r="N91" s="169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1" s="169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1" s="217" t="str">
        <f t="shared" si="9"/>
        <v xml:space="preserve"> </v>
      </c>
      <c r="Q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17" t="str">
        <f t="shared" si="10"/>
        <v xml:space="preserve"> </v>
      </c>
      <c r="S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17" t="str">
        <f t="shared" si="11"/>
        <v xml:space="preserve"> </v>
      </c>
      <c r="U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69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1" s="217" t="str">
        <f t="shared" si="12"/>
        <v xml:space="preserve"> </v>
      </c>
      <c r="X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17" t="str">
        <f t="shared" si="13"/>
        <v xml:space="preserve"> </v>
      </c>
      <c r="Z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17" t="str">
        <f t="shared" si="14"/>
        <v xml:space="preserve"> </v>
      </c>
      <c r="AB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58" customFormat="1">
      <c r="A92" s="118" t="str">
        <f t="shared" si="8"/>
        <v>71020000000000</v>
      </c>
      <c r="B92" s="120" t="s">
        <v>439</v>
      </c>
      <c r="C92" s="113" t="s">
        <v>140</v>
      </c>
      <c r="D92" s="114" t="s">
        <v>441</v>
      </c>
      <c r="E92" s="123" t="s">
        <v>441</v>
      </c>
      <c r="F92" s="124" t="s">
        <v>441</v>
      </c>
      <c r="G92" s="125" t="s">
        <v>440</v>
      </c>
      <c r="H92" s="164">
        <v>2200</v>
      </c>
      <c r="I92" s="198" t="s">
        <v>140</v>
      </c>
      <c r="J92" s="199">
        <v>0</v>
      </c>
      <c r="K92" s="199">
        <v>0</v>
      </c>
      <c r="L92" s="156" t="s">
        <v>163</v>
      </c>
      <c r="M92" s="165"/>
      <c r="N92" s="157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2" s="157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2" s="212" t="str">
        <f t="shared" si="9"/>
        <v xml:space="preserve"> </v>
      </c>
      <c r="Q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12" t="str">
        <f t="shared" si="10"/>
        <v xml:space="preserve"> </v>
      </c>
      <c r="S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12" t="str">
        <f t="shared" si="11"/>
        <v xml:space="preserve"> </v>
      </c>
      <c r="U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57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2" s="212" t="str">
        <f t="shared" si="12"/>
        <v xml:space="preserve"> </v>
      </c>
      <c r="X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12" t="str">
        <f t="shared" si="13"/>
        <v xml:space="preserve"> </v>
      </c>
      <c r="Z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12" t="str">
        <f t="shared" si="14"/>
        <v xml:space="preserve"> </v>
      </c>
      <c r="AB92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2" customFormat="1" ht="12.75">
      <c r="A93" s="170" t="str">
        <f t="shared" si="8"/>
        <v>71020000000001</v>
      </c>
      <c r="B93" s="171" t="s">
        <v>439</v>
      </c>
      <c r="C93" s="129" t="s">
        <v>140</v>
      </c>
      <c r="D93" s="128" t="s">
        <v>441</v>
      </c>
      <c r="E93" s="127" t="s">
        <v>441</v>
      </c>
      <c r="F93" s="172" t="s">
        <v>441</v>
      </c>
      <c r="G93" s="173" t="s">
        <v>96</v>
      </c>
      <c r="H93" s="22"/>
      <c r="I93" s="16"/>
      <c r="J93" s="17"/>
      <c r="K93" s="17"/>
      <c r="L93" s="27" t="s">
        <v>108</v>
      </c>
      <c r="M93" s="28"/>
      <c r="N93" s="176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93" s="176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93" s="213" t="str">
        <f t="shared" si="9"/>
        <v xml:space="preserve"> </v>
      </c>
      <c r="Q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13" t="str">
        <f t="shared" si="10"/>
        <v xml:space="preserve"> </v>
      </c>
      <c r="S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13" t="str">
        <f t="shared" si="11"/>
        <v xml:space="preserve"> </v>
      </c>
      <c r="U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76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93" s="213" t="str">
        <f t="shared" si="12"/>
        <v xml:space="preserve"> </v>
      </c>
      <c r="X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13" t="str">
        <f t="shared" si="13"/>
        <v xml:space="preserve"> </v>
      </c>
      <c r="Z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13" t="str">
        <f t="shared" si="14"/>
        <v xml:space="preserve"> </v>
      </c>
      <c r="AB9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75" customFormat="1" ht="13.5">
      <c r="A94" s="170" t="str">
        <f t="shared" si="8"/>
        <v>71020200000000</v>
      </c>
      <c r="B94" s="171" t="s">
        <v>439</v>
      </c>
      <c r="C94" s="129" t="s">
        <v>140</v>
      </c>
      <c r="D94" s="128" t="s">
        <v>140</v>
      </c>
      <c r="E94" s="127" t="s">
        <v>441</v>
      </c>
      <c r="F94" s="172" t="s">
        <v>441</v>
      </c>
      <c r="G94" s="173" t="s">
        <v>440</v>
      </c>
      <c r="H94" s="166">
        <v>2220</v>
      </c>
      <c r="I94" s="159" t="s">
        <v>140</v>
      </c>
      <c r="J94" s="160">
        <v>2</v>
      </c>
      <c r="K94" s="160">
        <v>0</v>
      </c>
      <c r="L94" s="161" t="s">
        <v>164</v>
      </c>
      <c r="M94" s="167"/>
      <c r="N94" s="174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94" s="174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94" s="214" t="str">
        <f t="shared" si="9"/>
        <v xml:space="preserve"> </v>
      </c>
      <c r="Q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14" t="str">
        <f t="shared" si="10"/>
        <v xml:space="preserve"> </v>
      </c>
      <c r="S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14" t="str">
        <f t="shared" si="11"/>
        <v xml:space="preserve"> </v>
      </c>
      <c r="U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74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94" s="214" t="str">
        <f t="shared" si="12"/>
        <v xml:space="preserve"> </v>
      </c>
      <c r="X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14" t="str">
        <f t="shared" si="13"/>
        <v xml:space="preserve"> </v>
      </c>
      <c r="Z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14" t="str">
        <f t="shared" si="14"/>
        <v xml:space="preserve"> </v>
      </c>
      <c r="AB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2" customFormat="1" ht="12.75">
      <c r="A95" s="170" t="str">
        <f t="shared" si="8"/>
        <v>71020200000001</v>
      </c>
      <c r="B95" s="171" t="s">
        <v>439</v>
      </c>
      <c r="C95" s="129" t="s">
        <v>140</v>
      </c>
      <c r="D95" s="128" t="s">
        <v>140</v>
      </c>
      <c r="E95" s="127" t="s">
        <v>441</v>
      </c>
      <c r="F95" s="172" t="s">
        <v>441</v>
      </c>
      <c r="G95" s="173" t="s">
        <v>96</v>
      </c>
      <c r="H95" s="22"/>
      <c r="I95" s="16"/>
      <c r="J95" s="17"/>
      <c r="K95" s="17"/>
      <c r="L95" s="27" t="s">
        <v>110</v>
      </c>
      <c r="M95" s="28"/>
      <c r="N95" s="176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95" s="176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95" s="213" t="str">
        <f t="shared" si="9"/>
        <v xml:space="preserve"> </v>
      </c>
      <c r="Q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13" t="str">
        <f t="shared" si="10"/>
        <v xml:space="preserve"> </v>
      </c>
      <c r="S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13" t="str">
        <f t="shared" si="11"/>
        <v xml:space="preserve"> </v>
      </c>
      <c r="U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76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95" s="213" t="str">
        <f t="shared" si="12"/>
        <v xml:space="preserve"> </v>
      </c>
      <c r="X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13" t="str">
        <f t="shared" si="13"/>
        <v xml:space="preserve"> </v>
      </c>
      <c r="Z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13" t="str">
        <f t="shared" si="14"/>
        <v xml:space="preserve"> </v>
      </c>
      <c r="AB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79" customFormat="1" ht="12.75">
      <c r="A96" s="170" t="str">
        <f t="shared" si="8"/>
        <v>71020201000000</v>
      </c>
      <c r="B96" s="171" t="s">
        <v>439</v>
      </c>
      <c r="C96" s="129" t="s">
        <v>140</v>
      </c>
      <c r="D96" s="128" t="s">
        <v>140</v>
      </c>
      <c r="E96" s="127" t="s">
        <v>106</v>
      </c>
      <c r="F96" s="172" t="s">
        <v>441</v>
      </c>
      <c r="G96" s="173" t="s">
        <v>440</v>
      </c>
      <c r="H96" s="146">
        <v>2221</v>
      </c>
      <c r="I96" s="147" t="s">
        <v>140</v>
      </c>
      <c r="J96" s="148">
        <v>2</v>
      </c>
      <c r="K96" s="148">
        <v>1</v>
      </c>
      <c r="L96" s="149" t="s">
        <v>165</v>
      </c>
      <c r="M96" s="150"/>
      <c r="N96" s="178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96" s="178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96" s="215" t="str">
        <f t="shared" si="9"/>
        <v xml:space="preserve"> </v>
      </c>
      <c r="Q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15" t="str">
        <f t="shared" si="10"/>
        <v xml:space="preserve"> </v>
      </c>
      <c r="S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15" t="str">
        <f t="shared" si="11"/>
        <v xml:space="preserve"> </v>
      </c>
      <c r="U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78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96" s="215" t="str">
        <f t="shared" si="12"/>
        <v xml:space="preserve"> </v>
      </c>
      <c r="X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15" t="str">
        <f t="shared" si="13"/>
        <v xml:space="preserve"> </v>
      </c>
      <c r="Z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15" t="str">
        <f t="shared" si="14"/>
        <v xml:space="preserve"> </v>
      </c>
      <c r="AB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2" customFormat="1" ht="12.75">
      <c r="A97" s="170" t="str">
        <f t="shared" si="8"/>
        <v>71020201000001</v>
      </c>
      <c r="B97" s="171" t="s">
        <v>439</v>
      </c>
      <c r="C97" s="129" t="s">
        <v>140</v>
      </c>
      <c r="D97" s="128" t="s">
        <v>140</v>
      </c>
      <c r="E97" s="127" t="s">
        <v>106</v>
      </c>
      <c r="F97" s="172" t="s">
        <v>441</v>
      </c>
      <c r="G97" s="173" t="s">
        <v>96</v>
      </c>
      <c r="H97" s="22"/>
      <c r="I97" s="22"/>
      <c r="J97" s="23"/>
      <c r="K97" s="23"/>
      <c r="L97" s="27" t="s">
        <v>108</v>
      </c>
      <c r="M97" s="28"/>
      <c r="N97" s="176">
        <f>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97" s="176">
        <f>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97" s="213" t="str">
        <f t="shared" si="9"/>
        <v xml:space="preserve"> </v>
      </c>
      <c r="Q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13" t="str">
        <f t="shared" si="10"/>
        <v xml:space="preserve"> </v>
      </c>
      <c r="S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13" t="str">
        <f t="shared" si="11"/>
        <v xml:space="preserve"> </v>
      </c>
      <c r="U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76">
        <f>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  <c r="W97" s="213" t="str">
        <f t="shared" si="12"/>
        <v xml:space="preserve"> </v>
      </c>
      <c r="X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13" t="str">
        <f t="shared" si="13"/>
        <v xml:space="preserve"> </v>
      </c>
      <c r="Z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13" t="str">
        <f t="shared" si="14"/>
        <v xml:space="preserve"> </v>
      </c>
      <c r="AB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84" customFormat="1" ht="13.5">
      <c r="A98" s="170" t="str">
        <f t="shared" si="8"/>
        <v>71020201010000</v>
      </c>
      <c r="B98" s="171" t="s">
        <v>439</v>
      </c>
      <c r="C98" s="129" t="s">
        <v>140</v>
      </c>
      <c r="D98" s="128" t="s">
        <v>140</v>
      </c>
      <c r="E98" s="127" t="s">
        <v>106</v>
      </c>
      <c r="F98" s="172" t="s">
        <v>106</v>
      </c>
      <c r="G98" s="173" t="s">
        <v>440</v>
      </c>
      <c r="H98" s="141"/>
      <c r="I98" s="142"/>
      <c r="J98" s="143"/>
      <c r="K98" s="143"/>
      <c r="L98" s="24" t="s">
        <v>166</v>
      </c>
      <c r="M98" s="25"/>
      <c r="N98" s="183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98" s="183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98" s="216" t="str">
        <f t="shared" si="9"/>
        <v xml:space="preserve"> </v>
      </c>
      <c r="Q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16" t="str">
        <f t="shared" si="10"/>
        <v xml:space="preserve"> </v>
      </c>
      <c r="S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16" t="str">
        <f t="shared" si="11"/>
        <v xml:space="preserve"> </v>
      </c>
      <c r="U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83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98" s="216" t="str">
        <f t="shared" si="12"/>
        <v xml:space="preserve"> </v>
      </c>
      <c r="X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16" t="str">
        <f t="shared" si="13"/>
        <v xml:space="preserve"> </v>
      </c>
      <c r="Z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16" t="str">
        <f t="shared" si="14"/>
        <v xml:space="preserve"> </v>
      </c>
      <c r="AB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2" customFormat="1" hidden="1">
      <c r="A99" s="170" t="str">
        <f t="shared" si="8"/>
        <v>71020201014239</v>
      </c>
      <c r="B99" s="171" t="s">
        <v>439</v>
      </c>
      <c r="C99" s="129" t="s">
        <v>140</v>
      </c>
      <c r="D99" s="128" t="s">
        <v>140</v>
      </c>
      <c r="E99" s="127" t="s">
        <v>106</v>
      </c>
      <c r="F99" s="172" t="s">
        <v>106</v>
      </c>
      <c r="G99" s="126">
        <v>4239</v>
      </c>
      <c r="H99" s="15"/>
      <c r="I99" s="22"/>
      <c r="J99" s="23"/>
      <c r="K99" s="23"/>
      <c r="L99" s="29" t="s">
        <v>125</v>
      </c>
      <c r="M99" s="30">
        <v>4239</v>
      </c>
      <c r="N99" s="169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99" s="169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99" s="217" t="str">
        <f t="shared" si="9"/>
        <v xml:space="preserve"> </v>
      </c>
      <c r="Q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17" t="str">
        <f t="shared" si="10"/>
        <v xml:space="preserve"> </v>
      </c>
      <c r="S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17" t="str">
        <f t="shared" si="11"/>
        <v xml:space="preserve"> </v>
      </c>
      <c r="U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69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99" s="217" t="str">
        <f t="shared" si="12"/>
        <v xml:space="preserve"> </v>
      </c>
      <c r="X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17" t="str">
        <f t="shared" si="13"/>
        <v xml:space="preserve"> </v>
      </c>
      <c r="Z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17" t="str">
        <f t="shared" si="14"/>
        <v xml:space="preserve"> </v>
      </c>
      <c r="AB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2" customFormat="1">
      <c r="A100" s="170" t="str">
        <f t="shared" si="8"/>
        <v>71020201014261</v>
      </c>
      <c r="B100" s="171" t="s">
        <v>439</v>
      </c>
      <c r="C100" s="129" t="s">
        <v>140</v>
      </c>
      <c r="D100" s="128" t="s">
        <v>140</v>
      </c>
      <c r="E100" s="127" t="s">
        <v>106</v>
      </c>
      <c r="F100" s="172" t="s">
        <v>106</v>
      </c>
      <c r="G100" s="126">
        <v>4261</v>
      </c>
      <c r="H100" s="15"/>
      <c r="I100" s="22"/>
      <c r="J100" s="23"/>
      <c r="K100" s="23"/>
      <c r="L100" s="26" t="s">
        <v>128</v>
      </c>
      <c r="M100" s="30">
        <v>4261</v>
      </c>
      <c r="N100" s="16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0" s="16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0" s="217" t="str">
        <f t="shared" si="9"/>
        <v xml:space="preserve"> </v>
      </c>
      <c r="Q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17" t="str">
        <f t="shared" si="10"/>
        <v xml:space="preserve"> </v>
      </c>
      <c r="S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17" t="str">
        <f t="shared" si="11"/>
        <v xml:space="preserve"> </v>
      </c>
      <c r="U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6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0" s="217" t="str">
        <f t="shared" si="12"/>
        <v xml:space="preserve"> </v>
      </c>
      <c r="X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17" t="str">
        <f t="shared" si="13"/>
        <v xml:space="preserve"> </v>
      </c>
      <c r="Z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17" t="str">
        <f t="shared" si="14"/>
        <v xml:space="preserve"> </v>
      </c>
      <c r="AB1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2" customFormat="1" hidden="1">
      <c r="A101" s="170" t="str">
        <f t="shared" si="8"/>
        <v>71020201014264</v>
      </c>
      <c r="B101" s="186" t="s">
        <v>439</v>
      </c>
      <c r="C101" s="129" t="s">
        <v>140</v>
      </c>
      <c r="D101" s="128" t="s">
        <v>140</v>
      </c>
      <c r="E101" s="127" t="s">
        <v>106</v>
      </c>
      <c r="F101" s="172" t="s">
        <v>106</v>
      </c>
      <c r="G101" s="126">
        <v>4264</v>
      </c>
      <c r="H101" s="177"/>
      <c r="I101" s="180"/>
      <c r="J101" s="187"/>
      <c r="K101" s="188"/>
      <c r="L101" s="189" t="s">
        <v>129</v>
      </c>
      <c r="M101" s="11">
        <v>4264</v>
      </c>
      <c r="N101" s="169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1" s="169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1" s="217" t="str">
        <f t="shared" si="9"/>
        <v xml:space="preserve"> </v>
      </c>
      <c r="Q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17" t="str">
        <f t="shared" si="10"/>
        <v xml:space="preserve"> </v>
      </c>
      <c r="S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17" t="str">
        <f t="shared" si="11"/>
        <v xml:space="preserve"> </v>
      </c>
      <c r="U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69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1" s="217" t="str">
        <f t="shared" si="12"/>
        <v xml:space="preserve"> </v>
      </c>
      <c r="X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17" t="str">
        <f t="shared" si="13"/>
        <v xml:space="preserve"> </v>
      </c>
      <c r="Z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17" t="str">
        <f t="shared" si="14"/>
        <v xml:space="preserve"> </v>
      </c>
      <c r="AB1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2" customFormat="1" hidden="1">
      <c r="A102" s="170" t="str">
        <f t="shared" si="8"/>
        <v>71020201014639</v>
      </c>
      <c r="B102" s="171" t="s">
        <v>439</v>
      </c>
      <c r="C102" s="129" t="s">
        <v>140</v>
      </c>
      <c r="D102" s="128" t="s">
        <v>140</v>
      </c>
      <c r="E102" s="127" t="s">
        <v>106</v>
      </c>
      <c r="F102" s="172" t="s">
        <v>106</v>
      </c>
      <c r="G102" s="126">
        <v>4639</v>
      </c>
      <c r="H102" s="15"/>
      <c r="I102" s="22"/>
      <c r="J102" s="23"/>
      <c r="K102" s="23"/>
      <c r="L102" s="29" t="s">
        <v>167</v>
      </c>
      <c r="M102" s="30">
        <v>4639</v>
      </c>
      <c r="N102" s="169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2" s="169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2" s="217" t="str">
        <f t="shared" si="9"/>
        <v xml:space="preserve"> </v>
      </c>
      <c r="Q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17" t="str">
        <f t="shared" si="10"/>
        <v xml:space="preserve"> </v>
      </c>
      <c r="S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17" t="str">
        <f t="shared" si="11"/>
        <v xml:space="preserve"> </v>
      </c>
      <c r="U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69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2" s="217" t="str">
        <f t="shared" si="12"/>
        <v xml:space="preserve"> </v>
      </c>
      <c r="X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17" t="str">
        <f t="shared" si="13"/>
        <v xml:space="preserve"> </v>
      </c>
      <c r="Z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17" t="str">
        <f t="shared" si="14"/>
        <v xml:space="preserve"> </v>
      </c>
      <c r="AB1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75" customFormat="1" ht="13.5">
      <c r="A103" s="170" t="str">
        <f t="shared" si="8"/>
        <v>71020500000000</v>
      </c>
      <c r="B103" s="171" t="s">
        <v>439</v>
      </c>
      <c r="C103" s="129" t="s">
        <v>140</v>
      </c>
      <c r="D103" s="128" t="s">
        <v>149</v>
      </c>
      <c r="E103" s="127" t="s">
        <v>441</v>
      </c>
      <c r="F103" s="172" t="s">
        <v>441</v>
      </c>
      <c r="G103" s="173" t="s">
        <v>440</v>
      </c>
      <c r="H103" s="166">
        <v>2250</v>
      </c>
      <c r="I103" s="159" t="s">
        <v>140</v>
      </c>
      <c r="J103" s="160">
        <v>5</v>
      </c>
      <c r="K103" s="160">
        <v>0</v>
      </c>
      <c r="L103" s="161" t="s">
        <v>168</v>
      </c>
      <c r="M103" s="167"/>
      <c r="N103" s="174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3" s="174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3" s="214" t="str">
        <f t="shared" si="9"/>
        <v xml:space="preserve"> </v>
      </c>
      <c r="Q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14" t="str">
        <f t="shared" si="10"/>
        <v xml:space="preserve"> </v>
      </c>
      <c r="S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14" t="str">
        <f t="shared" si="11"/>
        <v xml:space="preserve"> </v>
      </c>
      <c r="U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74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3" s="214" t="str">
        <f t="shared" si="12"/>
        <v xml:space="preserve"> </v>
      </c>
      <c r="X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14" t="str">
        <f t="shared" si="13"/>
        <v xml:space="preserve"> </v>
      </c>
      <c r="Z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14" t="str">
        <f t="shared" si="14"/>
        <v xml:space="preserve"> </v>
      </c>
      <c r="AB10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2" customFormat="1" ht="12.75">
      <c r="A104" s="170" t="str">
        <f t="shared" si="8"/>
        <v>71020500000001</v>
      </c>
      <c r="B104" s="171" t="s">
        <v>439</v>
      </c>
      <c r="C104" s="129" t="s">
        <v>140</v>
      </c>
      <c r="D104" s="128" t="s">
        <v>149</v>
      </c>
      <c r="E104" s="127" t="s">
        <v>441</v>
      </c>
      <c r="F104" s="172" t="s">
        <v>441</v>
      </c>
      <c r="G104" s="173" t="s">
        <v>96</v>
      </c>
      <c r="H104" s="22"/>
      <c r="I104" s="16"/>
      <c r="J104" s="17"/>
      <c r="K104" s="17"/>
      <c r="L104" s="27" t="s">
        <v>110</v>
      </c>
      <c r="M104" s="28"/>
      <c r="N104" s="176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04" s="176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04" s="213" t="str">
        <f t="shared" si="9"/>
        <v xml:space="preserve"> </v>
      </c>
      <c r="Q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13" t="str">
        <f t="shared" si="10"/>
        <v xml:space="preserve"> </v>
      </c>
      <c r="S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13" t="str">
        <f t="shared" si="11"/>
        <v xml:space="preserve"> </v>
      </c>
      <c r="U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76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04" s="213" t="str">
        <f t="shared" si="12"/>
        <v xml:space="preserve"> </v>
      </c>
      <c r="X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13" t="str">
        <f t="shared" si="13"/>
        <v xml:space="preserve"> </v>
      </c>
      <c r="Z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13" t="str">
        <f t="shared" si="14"/>
        <v xml:space="preserve"> </v>
      </c>
      <c r="AB10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79" customFormat="1" ht="12.75">
      <c r="A105" s="170" t="str">
        <f t="shared" si="8"/>
        <v>71020501000000</v>
      </c>
      <c r="B105" s="171" t="s">
        <v>439</v>
      </c>
      <c r="C105" s="129" t="s">
        <v>140</v>
      </c>
      <c r="D105" s="128" t="s">
        <v>149</v>
      </c>
      <c r="E105" s="127" t="s">
        <v>106</v>
      </c>
      <c r="F105" s="172" t="s">
        <v>441</v>
      </c>
      <c r="G105" s="173" t="s">
        <v>440</v>
      </c>
      <c r="H105" s="146">
        <v>2251</v>
      </c>
      <c r="I105" s="147" t="s">
        <v>140</v>
      </c>
      <c r="J105" s="148">
        <v>5</v>
      </c>
      <c r="K105" s="148">
        <v>1</v>
      </c>
      <c r="L105" s="149" t="s">
        <v>168</v>
      </c>
      <c r="M105" s="150"/>
      <c r="N105" s="178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05" s="178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05" s="215" t="str">
        <f t="shared" si="9"/>
        <v xml:space="preserve"> </v>
      </c>
      <c r="Q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15" t="str">
        <f t="shared" si="10"/>
        <v xml:space="preserve"> </v>
      </c>
      <c r="S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15" t="str">
        <f t="shared" si="11"/>
        <v xml:space="preserve"> </v>
      </c>
      <c r="U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78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05" s="215" t="str">
        <f t="shared" si="12"/>
        <v xml:space="preserve"> </v>
      </c>
      <c r="X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15" t="str">
        <f t="shared" si="13"/>
        <v xml:space="preserve"> </v>
      </c>
      <c r="Z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15" t="str">
        <f t="shared" si="14"/>
        <v xml:space="preserve"> </v>
      </c>
      <c r="AB10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2" customFormat="1" ht="12.75">
      <c r="A106" s="170" t="str">
        <f t="shared" si="8"/>
        <v>71020501000001</v>
      </c>
      <c r="B106" s="171" t="s">
        <v>439</v>
      </c>
      <c r="C106" s="129" t="s">
        <v>140</v>
      </c>
      <c r="D106" s="128" t="s">
        <v>149</v>
      </c>
      <c r="E106" s="127" t="s">
        <v>106</v>
      </c>
      <c r="F106" s="172" t="s">
        <v>441</v>
      </c>
      <c r="G106" s="173" t="s">
        <v>96</v>
      </c>
      <c r="H106" s="22"/>
      <c r="I106" s="22"/>
      <c r="J106" s="23"/>
      <c r="K106" s="23"/>
      <c r="L106" s="27" t="s">
        <v>108</v>
      </c>
      <c r="M106" s="28"/>
      <c r="N106" s="176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06" s="176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06" s="213" t="str">
        <f t="shared" si="9"/>
        <v xml:space="preserve"> </v>
      </c>
      <c r="Q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13" t="str">
        <f t="shared" si="10"/>
        <v xml:space="preserve"> </v>
      </c>
      <c r="S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13" t="str">
        <f t="shared" si="11"/>
        <v xml:space="preserve"> </v>
      </c>
      <c r="U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76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06" s="213" t="str">
        <f t="shared" si="12"/>
        <v xml:space="preserve"> </v>
      </c>
      <c r="X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13" t="str">
        <f t="shared" si="13"/>
        <v xml:space="preserve"> </v>
      </c>
      <c r="Z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13" t="str">
        <f t="shared" si="14"/>
        <v xml:space="preserve"> </v>
      </c>
      <c r="AB10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84" customFormat="1" ht="27">
      <c r="A107" s="170" t="str">
        <f t="shared" si="8"/>
        <v>71020501010000</v>
      </c>
      <c r="B107" s="171" t="s">
        <v>439</v>
      </c>
      <c r="C107" s="129" t="s">
        <v>140</v>
      </c>
      <c r="D107" s="128" t="s">
        <v>149</v>
      </c>
      <c r="E107" s="127" t="s">
        <v>106</v>
      </c>
      <c r="F107" s="172" t="s">
        <v>106</v>
      </c>
      <c r="G107" s="173" t="s">
        <v>440</v>
      </c>
      <c r="H107" s="141"/>
      <c r="I107" s="142"/>
      <c r="J107" s="143"/>
      <c r="K107" s="143"/>
      <c r="L107" s="24" t="s">
        <v>576</v>
      </c>
      <c r="M107" s="25"/>
      <c r="N107" s="183">
        <f>+'havelvac 7.2'!N128+'havelvac 7.3'!N128+'havelvac 7.4'!N128+'havelvac 7.5'!N128+'havelvac 7.6'!N128+'havelvac 7.7'!N128+'havelvac 7.9'!N128+'havelvac 7.8'!N128+'havelvac 7.10'!N128+'havelvac 7.11'!N128+'havelvac 7.12'!N128+'havelvac 7.13'!N128</f>
        <v>0</v>
      </c>
      <c r="O107" s="183">
        <f>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P107" s="216" t="str">
        <f t="shared" si="9"/>
        <v xml:space="preserve"> </v>
      </c>
      <c r="Q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16" t="str">
        <f t="shared" si="10"/>
        <v xml:space="preserve"> </v>
      </c>
      <c r="S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16" t="str">
        <f t="shared" si="11"/>
        <v xml:space="preserve"> </v>
      </c>
      <c r="U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83">
        <f>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  <c r="W107" s="216" t="str">
        <f t="shared" si="12"/>
        <v xml:space="preserve"> </v>
      </c>
      <c r="X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16" t="str">
        <f t="shared" si="13"/>
        <v xml:space="preserve"> </v>
      </c>
      <c r="Z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16" t="str">
        <f t="shared" si="14"/>
        <v xml:space="preserve"> </v>
      </c>
      <c r="AB1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2" customFormat="1" hidden="1">
      <c r="A108" s="170" t="str">
        <f t="shared" si="8"/>
        <v>71020501014216</v>
      </c>
      <c r="B108" s="171" t="s">
        <v>439</v>
      </c>
      <c r="C108" s="129" t="s">
        <v>140</v>
      </c>
      <c r="D108" s="128" t="s">
        <v>149</v>
      </c>
      <c r="E108" s="127" t="s">
        <v>106</v>
      </c>
      <c r="F108" s="172" t="s">
        <v>106</v>
      </c>
      <c r="G108" s="126">
        <v>4216</v>
      </c>
      <c r="H108" s="15"/>
      <c r="I108" s="22"/>
      <c r="J108" s="23"/>
      <c r="K108" s="23"/>
      <c r="L108" s="29" t="s">
        <v>118</v>
      </c>
      <c r="M108" s="30">
        <v>4216</v>
      </c>
      <c r="N108" s="169">
        <f>+'havelvac 7.2'!N129+'havelvac 7.3'!N129+'havelvac 7.4'!N129+'havelvac 7.5'!N129+'havelvac 7.6'!N129+'havelvac 7.7'!N129+'havelvac 7.9'!N129+'havelvac 7.8'!N129+'havelvac 7.10'!N129+'havelvac 7.11'!N129+'havelvac 7.12'!N129+'havelvac 7.13'!N129</f>
        <v>0</v>
      </c>
      <c r="O108" s="169">
        <f>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P108" s="217" t="str">
        <f t="shared" si="9"/>
        <v xml:space="preserve"> </v>
      </c>
      <c r="Q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17" t="str">
        <f t="shared" si="10"/>
        <v xml:space="preserve"> </v>
      </c>
      <c r="S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17" t="str">
        <f t="shared" si="11"/>
        <v xml:space="preserve"> </v>
      </c>
      <c r="U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69">
        <f>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  <c r="W108" s="217" t="str">
        <f t="shared" si="12"/>
        <v xml:space="preserve"> </v>
      </c>
      <c r="X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17" t="str">
        <f t="shared" si="13"/>
        <v xml:space="preserve"> </v>
      </c>
      <c r="Z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17" t="str">
        <f t="shared" si="14"/>
        <v xml:space="preserve"> </v>
      </c>
      <c r="AB1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2" customFormat="1">
      <c r="A109" s="170" t="str">
        <f t="shared" si="8"/>
        <v>71020501014239</v>
      </c>
      <c r="B109" s="171" t="s">
        <v>439</v>
      </c>
      <c r="C109" s="129" t="s">
        <v>140</v>
      </c>
      <c r="D109" s="128" t="s">
        <v>149</v>
      </c>
      <c r="E109" s="127" t="s">
        <v>106</v>
      </c>
      <c r="F109" s="172" t="s">
        <v>106</v>
      </c>
      <c r="G109" s="126">
        <v>4239</v>
      </c>
      <c r="H109" s="15"/>
      <c r="I109" s="22"/>
      <c r="J109" s="23"/>
      <c r="K109" s="23"/>
      <c r="L109" s="29" t="s">
        <v>125</v>
      </c>
      <c r="M109" s="30">
        <v>4239</v>
      </c>
      <c r="N109" s="169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09" s="169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09" s="217" t="str">
        <f t="shared" si="9"/>
        <v xml:space="preserve"> </v>
      </c>
      <c r="Q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17" t="str">
        <f t="shared" si="10"/>
        <v xml:space="preserve"> </v>
      </c>
      <c r="S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17" t="str">
        <f t="shared" si="11"/>
        <v xml:space="preserve"> </v>
      </c>
      <c r="U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69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09" s="217" t="str">
        <f t="shared" si="12"/>
        <v xml:space="preserve"> </v>
      </c>
      <c r="X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17" t="str">
        <f t="shared" si="13"/>
        <v xml:space="preserve"> </v>
      </c>
      <c r="Z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17" t="str">
        <f t="shared" si="14"/>
        <v xml:space="preserve"> </v>
      </c>
      <c r="AB1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2" customFormat="1" hidden="1">
      <c r="A110" s="170" t="str">
        <f t="shared" si="8"/>
        <v>71020501014264</v>
      </c>
      <c r="B110" s="171" t="s">
        <v>439</v>
      </c>
      <c r="C110" s="129" t="s">
        <v>140</v>
      </c>
      <c r="D110" s="128" t="s">
        <v>149</v>
      </c>
      <c r="E110" s="127" t="s">
        <v>106</v>
      </c>
      <c r="F110" s="172" t="s">
        <v>106</v>
      </c>
      <c r="G110" s="126">
        <v>4264</v>
      </c>
      <c r="H110" s="15"/>
      <c r="I110" s="22"/>
      <c r="J110" s="23"/>
      <c r="K110" s="23"/>
      <c r="L110" s="29" t="s">
        <v>129</v>
      </c>
      <c r="M110" s="30">
        <v>4264</v>
      </c>
      <c r="N110" s="16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0" s="16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0" s="217" t="str">
        <f t="shared" si="9"/>
        <v xml:space="preserve"> </v>
      </c>
      <c r="Q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17" t="str">
        <f t="shared" si="10"/>
        <v xml:space="preserve"> </v>
      </c>
      <c r="S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17" t="str">
        <f t="shared" si="11"/>
        <v xml:space="preserve"> </v>
      </c>
      <c r="U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6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0" s="217" t="str">
        <f t="shared" si="12"/>
        <v xml:space="preserve"> </v>
      </c>
      <c r="X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17" t="str">
        <f t="shared" si="13"/>
        <v xml:space="preserve"> </v>
      </c>
      <c r="Z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17" t="str">
        <f t="shared" si="14"/>
        <v xml:space="preserve"> </v>
      </c>
      <c r="AB1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2" customFormat="1">
      <c r="A111" s="170" t="str">
        <f t="shared" si="8"/>
        <v>71020501014639</v>
      </c>
      <c r="B111" s="171" t="s">
        <v>439</v>
      </c>
      <c r="C111" s="129" t="s">
        <v>140</v>
      </c>
      <c r="D111" s="128" t="s">
        <v>149</v>
      </c>
      <c r="E111" s="127" t="s">
        <v>106</v>
      </c>
      <c r="F111" s="172" t="s">
        <v>106</v>
      </c>
      <c r="G111" s="126">
        <v>4639</v>
      </c>
      <c r="H111" s="15"/>
      <c r="I111" s="22"/>
      <c r="J111" s="23"/>
      <c r="K111" s="23"/>
      <c r="L111" s="29" t="s">
        <v>167</v>
      </c>
      <c r="M111" s="30">
        <v>4639</v>
      </c>
      <c r="N111" s="169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1" s="169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1" s="217" t="str">
        <f t="shared" si="9"/>
        <v xml:space="preserve"> </v>
      </c>
      <c r="Q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17" t="str">
        <f t="shared" si="10"/>
        <v xml:space="preserve"> </v>
      </c>
      <c r="S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17" t="str">
        <f t="shared" si="11"/>
        <v xml:space="preserve"> </v>
      </c>
      <c r="U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69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1" s="217" t="str">
        <f t="shared" si="12"/>
        <v xml:space="preserve"> </v>
      </c>
      <c r="X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17" t="str">
        <f t="shared" si="13"/>
        <v xml:space="preserve"> </v>
      </c>
      <c r="Z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17" t="str">
        <f t="shared" si="14"/>
        <v xml:space="preserve"> </v>
      </c>
      <c r="AB1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1" customFormat="1" ht="27" hidden="1">
      <c r="A112" s="201" t="s">
        <v>44</v>
      </c>
      <c r="B112" s="120" t="s">
        <v>439</v>
      </c>
      <c r="C112" s="113" t="s">
        <v>140</v>
      </c>
      <c r="D112" s="114" t="s">
        <v>149</v>
      </c>
      <c r="E112" s="115" t="s">
        <v>106</v>
      </c>
      <c r="F112" s="202" t="s">
        <v>140</v>
      </c>
      <c r="G112" s="125" t="s">
        <v>440</v>
      </c>
      <c r="H112" s="41"/>
      <c r="I112" s="142"/>
      <c r="J112" s="143"/>
      <c r="K112" s="143"/>
      <c r="L112" s="24" t="s">
        <v>46</v>
      </c>
      <c r="M112" s="25"/>
      <c r="N112" s="183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2" s="183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2" s="216" t="str">
        <f t="shared" si="9"/>
        <v xml:space="preserve"> </v>
      </c>
      <c r="Q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16" t="str">
        <f t="shared" si="10"/>
        <v xml:space="preserve"> </v>
      </c>
      <c r="S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16" t="str">
        <f t="shared" si="11"/>
        <v xml:space="preserve"> </v>
      </c>
      <c r="U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83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2" s="216" t="str">
        <f t="shared" si="12"/>
        <v xml:space="preserve"> </v>
      </c>
      <c r="X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16" t="str">
        <f t="shared" si="13"/>
        <v xml:space="preserve"> </v>
      </c>
      <c r="Z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16" t="str">
        <f t="shared" si="14"/>
        <v xml:space="preserve"> </v>
      </c>
      <c r="AB11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01" t="s">
        <v>45</v>
      </c>
      <c r="B113" s="120" t="s">
        <v>439</v>
      </c>
      <c r="C113" s="113" t="s">
        <v>140</v>
      </c>
      <c r="D113" s="114" t="s">
        <v>149</v>
      </c>
      <c r="E113" s="115" t="s">
        <v>106</v>
      </c>
      <c r="F113" s="202" t="s">
        <v>140</v>
      </c>
      <c r="G113" s="117" t="s">
        <v>229</v>
      </c>
      <c r="H113" s="15"/>
      <c r="I113" s="22"/>
      <c r="J113" s="23"/>
      <c r="K113" s="23"/>
      <c r="L113" s="26" t="s">
        <v>230</v>
      </c>
      <c r="M113" s="10" t="s">
        <v>229</v>
      </c>
      <c r="N113" s="169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3" s="169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3" s="217" t="str">
        <f t="shared" si="9"/>
        <v xml:space="preserve"> </v>
      </c>
      <c r="Q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17" t="str">
        <f t="shared" si="10"/>
        <v xml:space="preserve"> </v>
      </c>
      <c r="S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17" t="str">
        <f t="shared" si="11"/>
        <v xml:space="preserve"> </v>
      </c>
      <c r="U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69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3" s="217" t="str">
        <f t="shared" si="12"/>
        <v xml:space="preserve"> </v>
      </c>
      <c r="X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17" t="str">
        <f t="shared" si="13"/>
        <v xml:space="preserve"> </v>
      </c>
      <c r="Z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17" t="str">
        <f t="shared" si="14"/>
        <v xml:space="preserve"> </v>
      </c>
      <c r="AB1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58" customFormat="1">
      <c r="A114" s="118" t="str">
        <f t="shared" si="8"/>
        <v>71040000000000</v>
      </c>
      <c r="B114" s="120" t="s">
        <v>439</v>
      </c>
      <c r="C114" s="113" t="s">
        <v>155</v>
      </c>
      <c r="D114" s="114" t="s">
        <v>441</v>
      </c>
      <c r="E114" s="123" t="s">
        <v>441</v>
      </c>
      <c r="F114" s="124" t="s">
        <v>441</v>
      </c>
      <c r="G114" s="125" t="s">
        <v>440</v>
      </c>
      <c r="H114" s="164">
        <v>2400</v>
      </c>
      <c r="I114" s="198" t="s">
        <v>155</v>
      </c>
      <c r="J114" s="199">
        <v>0</v>
      </c>
      <c r="K114" s="199">
        <v>0</v>
      </c>
      <c r="L114" s="156" t="s">
        <v>169</v>
      </c>
      <c r="M114" s="165"/>
      <c r="N114" s="157">
        <f>+N116+N123+N194</f>
        <v>0</v>
      </c>
      <c r="O114" s="157">
        <f>+O116+O123+O194</f>
        <v>0</v>
      </c>
      <c r="P114" s="212" t="str">
        <f t="shared" si="9"/>
        <v xml:space="preserve"> </v>
      </c>
      <c r="Q114" s="157" t="e">
        <f>+Q116+Q123+Q194</f>
        <v>#REF!</v>
      </c>
      <c r="R114" s="212" t="str">
        <f t="shared" si="10"/>
        <v xml:space="preserve"> </v>
      </c>
      <c r="S114" s="157" t="e">
        <f>+S116+S123+S194</f>
        <v>#REF!</v>
      </c>
      <c r="T114" s="212" t="str">
        <f t="shared" si="11"/>
        <v xml:space="preserve"> </v>
      </c>
      <c r="U114" s="157" t="e">
        <f>+U116+U123+U194</f>
        <v>#REF!</v>
      </c>
      <c r="V114" s="157">
        <f>+V116+V123+V194</f>
        <v>0</v>
      </c>
      <c r="W114" s="212" t="str">
        <f t="shared" si="12"/>
        <v xml:space="preserve"> </v>
      </c>
      <c r="X114" s="157" t="e">
        <f>+X116+X123+X194</f>
        <v>#REF!</v>
      </c>
      <c r="Y114" s="212" t="str">
        <f t="shared" si="13"/>
        <v xml:space="preserve"> </v>
      </c>
      <c r="Z114" s="157" t="e">
        <f>+Z116+Z123+Z194</f>
        <v>#REF!</v>
      </c>
      <c r="AA114" s="212" t="str">
        <f t="shared" si="14"/>
        <v xml:space="preserve"> </v>
      </c>
      <c r="AB114" s="157" t="e">
        <f>+AB116+AB123+AB194</f>
        <v>#REF!</v>
      </c>
    </row>
    <row r="115" spans="1:28" s="132" customFormat="1" ht="12.75">
      <c r="A115" s="170" t="str">
        <f t="shared" si="8"/>
        <v>71040000000001</v>
      </c>
      <c r="B115" s="171" t="s">
        <v>439</v>
      </c>
      <c r="C115" s="129" t="s">
        <v>155</v>
      </c>
      <c r="D115" s="128" t="s">
        <v>441</v>
      </c>
      <c r="E115" s="127" t="s">
        <v>441</v>
      </c>
      <c r="F115" s="172" t="s">
        <v>441</v>
      </c>
      <c r="G115" s="173" t="s">
        <v>96</v>
      </c>
      <c r="H115" s="22"/>
      <c r="I115" s="16"/>
      <c r="J115" s="17"/>
      <c r="K115" s="17"/>
      <c r="L115" s="27" t="s">
        <v>108</v>
      </c>
      <c r="M115" s="28"/>
      <c r="N115" s="17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5" s="17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5" s="213" t="str">
        <f t="shared" si="9"/>
        <v xml:space="preserve"> </v>
      </c>
      <c r="Q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13" t="str">
        <f t="shared" si="10"/>
        <v xml:space="preserve"> </v>
      </c>
      <c r="S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13" t="str">
        <f t="shared" si="11"/>
        <v xml:space="preserve"> </v>
      </c>
      <c r="U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7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5" s="213" t="str">
        <f t="shared" si="12"/>
        <v xml:space="preserve"> </v>
      </c>
      <c r="X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13" t="str">
        <f t="shared" si="13"/>
        <v xml:space="preserve"> </v>
      </c>
      <c r="Z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13" t="str">
        <f t="shared" si="14"/>
        <v xml:space="preserve"> </v>
      </c>
      <c r="AB1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75" customFormat="1" ht="27">
      <c r="A116" s="170" t="str">
        <f t="shared" si="8"/>
        <v>71040200000000</v>
      </c>
      <c r="B116" s="171" t="s">
        <v>439</v>
      </c>
      <c r="C116" s="129" t="s">
        <v>155</v>
      </c>
      <c r="D116" s="128" t="s">
        <v>140</v>
      </c>
      <c r="E116" s="127" t="s">
        <v>441</v>
      </c>
      <c r="F116" s="172" t="s">
        <v>441</v>
      </c>
      <c r="G116" s="173" t="s">
        <v>440</v>
      </c>
      <c r="H116" s="166">
        <v>2420</v>
      </c>
      <c r="I116" s="159" t="s">
        <v>155</v>
      </c>
      <c r="J116" s="160">
        <v>2</v>
      </c>
      <c r="K116" s="160">
        <v>0</v>
      </c>
      <c r="L116" s="161" t="s">
        <v>170</v>
      </c>
      <c r="M116" s="167"/>
      <c r="N116" s="174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16" s="174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16" s="214" t="str">
        <f t="shared" si="9"/>
        <v xml:space="preserve"> </v>
      </c>
      <c r="Q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14" t="str">
        <f t="shared" si="10"/>
        <v xml:space="preserve"> </v>
      </c>
      <c r="S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14" t="str">
        <f t="shared" si="11"/>
        <v xml:space="preserve"> </v>
      </c>
      <c r="U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74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16" s="214" t="str">
        <f t="shared" si="12"/>
        <v xml:space="preserve"> </v>
      </c>
      <c r="X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14" t="str">
        <f t="shared" si="13"/>
        <v xml:space="preserve"> </v>
      </c>
      <c r="Z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14" t="str">
        <f t="shared" si="14"/>
        <v xml:space="preserve"> </v>
      </c>
      <c r="AB11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2" customFormat="1" ht="12.75">
      <c r="A117" s="170" t="str">
        <f t="shared" si="8"/>
        <v>71040200000001</v>
      </c>
      <c r="B117" s="171" t="s">
        <v>439</v>
      </c>
      <c r="C117" s="129" t="s">
        <v>155</v>
      </c>
      <c r="D117" s="128" t="s">
        <v>140</v>
      </c>
      <c r="E117" s="127" t="s">
        <v>441</v>
      </c>
      <c r="F117" s="172" t="s">
        <v>441</v>
      </c>
      <c r="G117" s="173" t="s">
        <v>96</v>
      </c>
      <c r="H117" s="22"/>
      <c r="I117" s="16"/>
      <c r="J117" s="17"/>
      <c r="K117" s="17"/>
      <c r="L117" s="27" t="s">
        <v>110</v>
      </c>
      <c r="M117" s="28"/>
      <c r="N117" s="176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17" s="176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17" s="213" t="str">
        <f t="shared" si="9"/>
        <v xml:space="preserve"> </v>
      </c>
      <c r="Q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13" t="str">
        <f t="shared" si="10"/>
        <v xml:space="preserve"> </v>
      </c>
      <c r="S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13" t="str">
        <f t="shared" si="11"/>
        <v xml:space="preserve"> </v>
      </c>
      <c r="U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76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17" s="213" t="str">
        <f t="shared" si="12"/>
        <v xml:space="preserve"> </v>
      </c>
      <c r="X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13" t="str">
        <f t="shared" si="13"/>
        <v xml:space="preserve"> </v>
      </c>
      <c r="Z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13" t="str">
        <f t="shared" si="14"/>
        <v xml:space="preserve"> </v>
      </c>
      <c r="AB1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79" customFormat="1" ht="12.75">
      <c r="A118" s="170" t="str">
        <f t="shared" si="8"/>
        <v>71040204000000</v>
      </c>
      <c r="B118" s="171" t="s">
        <v>439</v>
      </c>
      <c r="C118" s="129" t="s">
        <v>155</v>
      </c>
      <c r="D118" s="128" t="s">
        <v>140</v>
      </c>
      <c r="E118" s="127" t="s">
        <v>155</v>
      </c>
      <c r="F118" s="172" t="s">
        <v>441</v>
      </c>
      <c r="G118" s="173" t="s">
        <v>440</v>
      </c>
      <c r="H118" s="146">
        <v>2424</v>
      </c>
      <c r="I118" s="147" t="s">
        <v>155</v>
      </c>
      <c r="J118" s="148">
        <v>2</v>
      </c>
      <c r="K118" s="148">
        <v>4</v>
      </c>
      <c r="L118" s="149" t="s">
        <v>171</v>
      </c>
      <c r="M118" s="150"/>
      <c r="N118" s="178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18" s="178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18" s="215" t="str">
        <f t="shared" si="9"/>
        <v xml:space="preserve"> </v>
      </c>
      <c r="Q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15" t="str">
        <f t="shared" si="10"/>
        <v xml:space="preserve"> </v>
      </c>
      <c r="S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15" t="str">
        <f t="shared" si="11"/>
        <v xml:space="preserve"> </v>
      </c>
      <c r="U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78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18" s="215" t="str">
        <f t="shared" si="12"/>
        <v xml:space="preserve"> </v>
      </c>
      <c r="X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15" t="str">
        <f t="shared" si="13"/>
        <v xml:space="preserve"> </v>
      </c>
      <c r="Z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15" t="str">
        <f t="shared" si="14"/>
        <v xml:space="preserve"> </v>
      </c>
      <c r="AB11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2" customFormat="1" ht="12.75">
      <c r="A119" s="170" t="str">
        <f t="shared" si="8"/>
        <v>71040204000001</v>
      </c>
      <c r="B119" s="171" t="s">
        <v>439</v>
      </c>
      <c r="C119" s="129" t="s">
        <v>155</v>
      </c>
      <c r="D119" s="128" t="s">
        <v>140</v>
      </c>
      <c r="E119" s="127" t="s">
        <v>155</v>
      </c>
      <c r="F119" s="172" t="s">
        <v>441</v>
      </c>
      <c r="G119" s="173" t="s">
        <v>96</v>
      </c>
      <c r="H119" s="22"/>
      <c r="I119" s="22"/>
      <c r="J119" s="23"/>
      <c r="K119" s="23"/>
      <c r="L119" s="27" t="s">
        <v>108</v>
      </c>
      <c r="M119" s="28"/>
      <c r="N119" s="176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19" s="176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19" s="213" t="str">
        <f t="shared" si="9"/>
        <v xml:space="preserve"> </v>
      </c>
      <c r="Q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13" t="str">
        <f t="shared" si="10"/>
        <v xml:space="preserve"> </v>
      </c>
      <c r="S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13" t="str">
        <f t="shared" si="11"/>
        <v xml:space="preserve"> </v>
      </c>
      <c r="U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76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19" s="213" t="str">
        <f t="shared" si="12"/>
        <v xml:space="preserve"> </v>
      </c>
      <c r="X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13" t="str">
        <f t="shared" si="13"/>
        <v xml:space="preserve"> </v>
      </c>
      <c r="Z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13" t="str">
        <f t="shared" si="14"/>
        <v xml:space="preserve"> </v>
      </c>
      <c r="AB11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84" customFormat="1" ht="13.5">
      <c r="A120" s="170" t="str">
        <f t="shared" si="8"/>
        <v>71040204010000</v>
      </c>
      <c r="B120" s="171" t="s">
        <v>439</v>
      </c>
      <c r="C120" s="129" t="s">
        <v>155</v>
      </c>
      <c r="D120" s="128" t="s">
        <v>140</v>
      </c>
      <c r="E120" s="127" t="s">
        <v>155</v>
      </c>
      <c r="F120" s="172" t="s">
        <v>106</v>
      </c>
      <c r="G120" s="173" t="s">
        <v>440</v>
      </c>
      <c r="H120" s="141"/>
      <c r="I120" s="142"/>
      <c r="J120" s="143"/>
      <c r="K120" s="143"/>
      <c r="L120" s="24" t="s">
        <v>172</v>
      </c>
      <c r="M120" s="25"/>
      <c r="N120" s="183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0" s="183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0" s="216" t="str">
        <f t="shared" si="9"/>
        <v xml:space="preserve"> </v>
      </c>
      <c r="Q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16" t="str">
        <f t="shared" si="10"/>
        <v xml:space="preserve"> </v>
      </c>
      <c r="S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16" t="str">
        <f t="shared" si="11"/>
        <v xml:space="preserve"> </v>
      </c>
      <c r="U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83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0" s="216" t="str">
        <f t="shared" si="12"/>
        <v xml:space="preserve"> </v>
      </c>
      <c r="X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16" t="str">
        <f t="shared" si="13"/>
        <v xml:space="preserve"> </v>
      </c>
      <c r="Z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16" t="str">
        <f t="shared" si="14"/>
        <v xml:space="preserve"> </v>
      </c>
      <c r="AB1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2" customFormat="1" hidden="1">
      <c r="A121" s="170" t="str">
        <f t="shared" si="8"/>
        <v>71040204015112</v>
      </c>
      <c r="B121" s="171" t="s">
        <v>439</v>
      </c>
      <c r="C121" s="129" t="s">
        <v>155</v>
      </c>
      <c r="D121" s="128" t="s">
        <v>140</v>
      </c>
      <c r="E121" s="127" t="s">
        <v>155</v>
      </c>
      <c r="F121" s="172" t="s">
        <v>106</v>
      </c>
      <c r="G121" s="126">
        <v>5112</v>
      </c>
      <c r="H121" s="22"/>
      <c r="I121" s="16"/>
      <c r="J121" s="17"/>
      <c r="K121" s="17"/>
      <c r="L121" s="27" t="s">
        <v>173</v>
      </c>
      <c r="M121" s="28">
        <v>5112</v>
      </c>
      <c r="N121" s="169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1" s="169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1" s="217" t="str">
        <f t="shared" si="9"/>
        <v xml:space="preserve"> </v>
      </c>
      <c r="Q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17" t="str">
        <f t="shared" si="10"/>
        <v xml:space="preserve"> </v>
      </c>
      <c r="S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17" t="str">
        <f t="shared" si="11"/>
        <v xml:space="preserve"> </v>
      </c>
      <c r="U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69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1" s="217" t="str">
        <f t="shared" si="12"/>
        <v xml:space="preserve"> </v>
      </c>
      <c r="X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17" t="str">
        <f t="shared" si="13"/>
        <v xml:space="preserve"> </v>
      </c>
      <c r="Z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17" t="str">
        <f t="shared" si="14"/>
        <v xml:space="preserve"> </v>
      </c>
      <c r="AB1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2" customFormat="1">
      <c r="A122" s="170" t="str">
        <f t="shared" si="8"/>
        <v>71040204015113</v>
      </c>
      <c r="B122" s="171" t="s">
        <v>439</v>
      </c>
      <c r="C122" s="129" t="s">
        <v>155</v>
      </c>
      <c r="D122" s="128" t="s">
        <v>140</v>
      </c>
      <c r="E122" s="127" t="s">
        <v>155</v>
      </c>
      <c r="F122" s="172" t="s">
        <v>106</v>
      </c>
      <c r="G122" s="126">
        <v>5113</v>
      </c>
      <c r="H122" s="15"/>
      <c r="I122" s="22"/>
      <c r="J122" s="23"/>
      <c r="K122" s="23"/>
      <c r="L122" s="27" t="s">
        <v>174</v>
      </c>
      <c r="M122" s="11">
        <v>5113</v>
      </c>
      <c r="N122" s="169">
        <f>+'havelvac 7.2'!N143+'havelvac 7.3'!N143+'havelvac 7.4'!N143+'havelvac 7.5'!N143+'havelvac 7.6'!N143+'havelvac 7.7'!N143+'havelvac 7.9'!N143+'havelvac 7.8'!N143+'havelvac 7.10'!N143+'havelvac 7.11'!N143+'havelvac 7.12'!N143+'havelvac 7.13'!N143</f>
        <v>0</v>
      </c>
      <c r="O122" s="169">
        <f>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P122" s="217" t="str">
        <f t="shared" si="9"/>
        <v xml:space="preserve"> </v>
      </c>
      <c r="Q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17" t="str">
        <f t="shared" si="10"/>
        <v xml:space="preserve"> </v>
      </c>
      <c r="S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17" t="str">
        <f t="shared" si="11"/>
        <v xml:space="preserve"> </v>
      </c>
      <c r="U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69">
        <f>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  <c r="W122" s="217" t="str">
        <f t="shared" si="12"/>
        <v xml:space="preserve"> </v>
      </c>
      <c r="X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17" t="str">
        <f t="shared" si="13"/>
        <v xml:space="preserve"> </v>
      </c>
      <c r="Z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17" t="str">
        <f t="shared" si="14"/>
        <v xml:space="preserve"> </v>
      </c>
      <c r="AB1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75" customFormat="1" ht="13.5">
      <c r="A123" s="170" t="str">
        <f t="shared" si="8"/>
        <v>71040500000000</v>
      </c>
      <c r="B123" s="171" t="s">
        <v>439</v>
      </c>
      <c r="C123" s="129" t="s">
        <v>155</v>
      </c>
      <c r="D123" s="128" t="s">
        <v>149</v>
      </c>
      <c r="E123" s="127" t="s">
        <v>441</v>
      </c>
      <c r="F123" s="172" t="s">
        <v>441</v>
      </c>
      <c r="G123" s="173" t="s">
        <v>440</v>
      </c>
      <c r="H123" s="166">
        <v>2450</v>
      </c>
      <c r="I123" s="159" t="s">
        <v>155</v>
      </c>
      <c r="J123" s="160">
        <v>5</v>
      </c>
      <c r="K123" s="160">
        <v>0</v>
      </c>
      <c r="L123" s="161" t="s">
        <v>175</v>
      </c>
      <c r="M123" s="167"/>
      <c r="N123" s="174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3" s="174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3" s="214" t="str">
        <f t="shared" si="9"/>
        <v xml:space="preserve"> </v>
      </c>
      <c r="Q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14" t="str">
        <f t="shared" si="10"/>
        <v xml:space="preserve"> </v>
      </c>
      <c r="S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14" t="str">
        <f t="shared" si="11"/>
        <v xml:space="preserve"> </v>
      </c>
      <c r="U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74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3" s="214" t="str">
        <f t="shared" si="12"/>
        <v xml:space="preserve"> </v>
      </c>
      <c r="X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14" t="str">
        <f t="shared" si="13"/>
        <v xml:space="preserve"> </v>
      </c>
      <c r="Z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14" t="str">
        <f t="shared" si="14"/>
        <v xml:space="preserve"> </v>
      </c>
      <c r="AB12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2" customFormat="1" ht="12.75">
      <c r="A124" s="170" t="str">
        <f t="shared" si="8"/>
        <v>71040500000001</v>
      </c>
      <c r="B124" s="171" t="s">
        <v>439</v>
      </c>
      <c r="C124" s="129" t="s">
        <v>155</v>
      </c>
      <c r="D124" s="128" t="s">
        <v>149</v>
      </c>
      <c r="E124" s="127" t="s">
        <v>441</v>
      </c>
      <c r="F124" s="172" t="s">
        <v>441</v>
      </c>
      <c r="G124" s="173" t="s">
        <v>96</v>
      </c>
      <c r="H124" s="22"/>
      <c r="I124" s="16"/>
      <c r="J124" s="17"/>
      <c r="K124" s="17"/>
      <c r="L124" s="27" t="s">
        <v>110</v>
      </c>
      <c r="M124" s="28"/>
      <c r="N124" s="176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24" s="176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24" s="213" t="str">
        <f t="shared" si="9"/>
        <v xml:space="preserve"> </v>
      </c>
      <c r="Q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13" t="str">
        <f t="shared" si="10"/>
        <v xml:space="preserve"> </v>
      </c>
      <c r="S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13" t="str">
        <f t="shared" si="11"/>
        <v xml:space="preserve"> </v>
      </c>
      <c r="U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76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24" s="213" t="str">
        <f t="shared" si="12"/>
        <v xml:space="preserve"> </v>
      </c>
      <c r="X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13" t="str">
        <f t="shared" si="13"/>
        <v xml:space="preserve"> </v>
      </c>
      <c r="Z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13" t="str">
        <f t="shared" si="14"/>
        <v xml:space="preserve"> </v>
      </c>
      <c r="AB12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79" customFormat="1" ht="12.75">
      <c r="A125" s="170" t="str">
        <f t="shared" si="8"/>
        <v>71040501000000</v>
      </c>
      <c r="B125" s="171" t="s">
        <v>439</v>
      </c>
      <c r="C125" s="129" t="s">
        <v>155</v>
      </c>
      <c r="D125" s="128" t="s">
        <v>149</v>
      </c>
      <c r="E125" s="127" t="s">
        <v>106</v>
      </c>
      <c r="F125" s="172" t="s">
        <v>441</v>
      </c>
      <c r="G125" s="173" t="s">
        <v>440</v>
      </c>
      <c r="H125" s="146">
        <v>2451</v>
      </c>
      <c r="I125" s="147" t="s">
        <v>155</v>
      </c>
      <c r="J125" s="148">
        <v>5</v>
      </c>
      <c r="K125" s="148">
        <v>1</v>
      </c>
      <c r="L125" s="149" t="s">
        <v>176</v>
      </c>
      <c r="M125" s="150"/>
      <c r="N125" s="178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25" s="178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25" s="215" t="str">
        <f t="shared" si="9"/>
        <v xml:space="preserve"> </v>
      </c>
      <c r="Q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15" t="str">
        <f t="shared" si="10"/>
        <v xml:space="preserve"> </v>
      </c>
      <c r="S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15" t="str">
        <f t="shared" si="11"/>
        <v xml:space="preserve"> </v>
      </c>
      <c r="U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78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25" s="215" t="str">
        <f t="shared" si="12"/>
        <v xml:space="preserve"> </v>
      </c>
      <c r="X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15" t="str">
        <f t="shared" si="13"/>
        <v xml:space="preserve"> </v>
      </c>
      <c r="Z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15" t="str">
        <f t="shared" si="14"/>
        <v xml:space="preserve"> </v>
      </c>
      <c r="AB12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2" customFormat="1" ht="12.75">
      <c r="A126" s="170" t="str">
        <f t="shared" si="8"/>
        <v>71040501000001</v>
      </c>
      <c r="B126" s="171" t="s">
        <v>439</v>
      </c>
      <c r="C126" s="129" t="s">
        <v>155</v>
      </c>
      <c r="D126" s="128" t="s">
        <v>149</v>
      </c>
      <c r="E126" s="127" t="s">
        <v>106</v>
      </c>
      <c r="F126" s="172" t="s">
        <v>441</v>
      </c>
      <c r="G126" s="173" t="s">
        <v>96</v>
      </c>
      <c r="H126" s="22"/>
      <c r="I126" s="22"/>
      <c r="J126" s="23"/>
      <c r="K126" s="23"/>
      <c r="L126" s="27" t="s">
        <v>108</v>
      </c>
      <c r="M126" s="28"/>
      <c r="N126" s="176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26" s="176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26" s="213" t="str">
        <f t="shared" si="9"/>
        <v xml:space="preserve"> </v>
      </c>
      <c r="Q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13" t="str">
        <f t="shared" si="10"/>
        <v xml:space="preserve"> </v>
      </c>
      <c r="S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13" t="str">
        <f t="shared" si="11"/>
        <v xml:space="preserve"> </v>
      </c>
      <c r="U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76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26" s="213" t="str">
        <f t="shared" si="12"/>
        <v xml:space="preserve"> </v>
      </c>
      <c r="X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13" t="str">
        <f t="shared" si="13"/>
        <v xml:space="preserve"> </v>
      </c>
      <c r="Z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13" t="str">
        <f t="shared" si="14"/>
        <v xml:space="preserve"> </v>
      </c>
      <c r="AB12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84" customFormat="1" ht="13.5">
      <c r="A127" s="170" t="str">
        <f t="shared" si="8"/>
        <v>71040501010000</v>
      </c>
      <c r="B127" s="171" t="s">
        <v>439</v>
      </c>
      <c r="C127" s="129" t="s">
        <v>155</v>
      </c>
      <c r="D127" s="128" t="s">
        <v>149</v>
      </c>
      <c r="E127" s="127" t="s">
        <v>106</v>
      </c>
      <c r="F127" s="172" t="s">
        <v>106</v>
      </c>
      <c r="G127" s="173" t="s">
        <v>440</v>
      </c>
      <c r="H127" s="141"/>
      <c r="I127" s="142"/>
      <c r="J127" s="143"/>
      <c r="K127" s="143"/>
      <c r="L127" s="24" t="s">
        <v>177</v>
      </c>
      <c r="M127" s="25"/>
      <c r="N127" s="183">
        <f>+'havelvac 7.2'!N148+'havelvac 7.3'!N148+'havelvac 7.4'!N148+'havelvac 7.5'!N148+'havelvac 7.6'!N148+'havelvac 7.7'!N148+'havelvac 7.9'!N148+'havelvac 7.8'!N148+'havelvac 7.10'!N148+'havelvac 7.11'!N148+'havelvac 7.12'!N148+'havelvac 7.13'!N148</f>
        <v>86091</v>
      </c>
      <c r="O127" s="183">
        <f>+'havelvac 7.2'!O148+'havelvac 7.3'!O148+'havelvac 7.4'!O148+'havelvac 7.5'!O148+'havelvac 7.6'!O148+'havelvac 7.7'!O148+'havelvac 7.9'!O148+'havelvac 7.8'!O148+'havelvac 7.10'!O148+'havelvac 7.11'!O148+'havelvac 7.12'!O148+'havelvac 7.13'!O148</f>
        <v>36626.100000000006</v>
      </c>
      <c r="P127" s="216" t="str">
        <f t="shared" si="9"/>
        <v xml:space="preserve"> </v>
      </c>
      <c r="Q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16" t="str">
        <f t="shared" si="10"/>
        <v xml:space="preserve"> </v>
      </c>
      <c r="S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16" t="str">
        <f t="shared" si="11"/>
        <v xml:space="preserve"> </v>
      </c>
      <c r="U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83">
        <f>+'havelvac 7.2'!P148+'havelvac 7.3'!P148+'havelvac 7.4'!P148+'havelvac 7.5'!P148+'havelvac 7.6'!P148+'havelvac 7.7'!P148+'havelvac 7.9'!P148+'havelvac 7.8'!P148+'havelvac 7.10'!P148+'havelvac 7.11'!P148+'havelvac 7.12'!P148+'havelvac 7.13'!P148</f>
        <v>49464.9</v>
      </c>
      <c r="W127" s="216" t="str">
        <f t="shared" si="12"/>
        <v xml:space="preserve"> </v>
      </c>
      <c r="X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16" t="str">
        <f t="shared" si="13"/>
        <v xml:space="preserve"> </v>
      </c>
      <c r="Z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16" t="str">
        <f t="shared" si="14"/>
        <v xml:space="preserve"> </v>
      </c>
      <c r="AB1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2" customFormat="1" ht="25.5">
      <c r="A128" s="170" t="str">
        <f t="shared" si="8"/>
        <v>71040501014251</v>
      </c>
      <c r="B128" s="171" t="s">
        <v>439</v>
      </c>
      <c r="C128" s="129" t="s">
        <v>155</v>
      </c>
      <c r="D128" s="128" t="s">
        <v>149</v>
      </c>
      <c r="E128" s="127" t="s">
        <v>106</v>
      </c>
      <c r="F128" s="172" t="s">
        <v>106</v>
      </c>
      <c r="G128" s="126">
        <v>4251</v>
      </c>
      <c r="H128" s="22"/>
      <c r="I128" s="22"/>
      <c r="J128" s="23"/>
      <c r="K128" s="23"/>
      <c r="L128" s="26" t="s">
        <v>142</v>
      </c>
      <c r="M128" s="10">
        <v>4251</v>
      </c>
      <c r="N128" s="169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28" s="169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28" s="217" t="str">
        <f t="shared" si="9"/>
        <v xml:space="preserve"> </v>
      </c>
      <c r="Q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17" t="str">
        <f t="shared" si="10"/>
        <v xml:space="preserve"> </v>
      </c>
      <c r="S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17" t="str">
        <f t="shared" si="11"/>
        <v xml:space="preserve"> </v>
      </c>
      <c r="U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69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28" s="217" t="str">
        <f t="shared" si="12"/>
        <v xml:space="preserve"> </v>
      </c>
      <c r="X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17" t="str">
        <f t="shared" si="13"/>
        <v xml:space="preserve"> </v>
      </c>
      <c r="Z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17" t="str">
        <f t="shared" si="14"/>
        <v xml:space="preserve"> </v>
      </c>
      <c r="AB1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84" customFormat="1" ht="13.5" hidden="1">
      <c r="A129" s="170" t="str">
        <f t="shared" si="8"/>
        <v>71040501020000</v>
      </c>
      <c r="B129" s="171" t="s">
        <v>439</v>
      </c>
      <c r="C129" s="129" t="s">
        <v>155</v>
      </c>
      <c r="D129" s="128" t="s">
        <v>149</v>
      </c>
      <c r="E129" s="127" t="s">
        <v>106</v>
      </c>
      <c r="F129" s="172" t="s">
        <v>140</v>
      </c>
      <c r="G129" s="173" t="s">
        <v>440</v>
      </c>
      <c r="H129" s="141"/>
      <c r="I129" s="142"/>
      <c r="J129" s="143"/>
      <c r="K129" s="143"/>
      <c r="L129" s="24" t="s">
        <v>178</v>
      </c>
      <c r="M129" s="25"/>
      <c r="N129" s="183">
        <f>+'havelvac 7.2'!N151+'havelvac 7.3'!N151+'havelvac 7.4'!N151+'havelvac 7.5'!N151+'havelvac 7.6'!N151+'havelvac 7.7'!N151+'havelvac 7.9'!N151+'havelvac 7.8'!N151+'havelvac 7.10'!N151+'havelvac 7.11'!N151+'havelvac 7.12'!N151+'havelvac 7.13'!N151</f>
        <v>0</v>
      </c>
      <c r="O129" s="183">
        <f>+'havelvac 7.2'!O151+'havelvac 7.3'!O151+'havelvac 7.4'!O151+'havelvac 7.5'!O151+'havelvac 7.6'!O151+'havelvac 7.7'!O151+'havelvac 7.9'!O151+'havelvac 7.8'!O151+'havelvac 7.10'!O151+'havelvac 7.11'!O151+'havelvac 7.12'!O151+'havelvac 7.13'!O151</f>
        <v>0</v>
      </c>
      <c r="P129" s="216" t="str">
        <f t="shared" si="9"/>
        <v xml:space="preserve"> </v>
      </c>
      <c r="Q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16" t="str">
        <f t="shared" si="10"/>
        <v xml:space="preserve"> </v>
      </c>
      <c r="S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16" t="str">
        <f t="shared" si="11"/>
        <v xml:space="preserve"> </v>
      </c>
      <c r="U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83">
        <f>+'havelvac 7.2'!P151+'havelvac 7.3'!P151+'havelvac 7.4'!P151+'havelvac 7.5'!P151+'havelvac 7.6'!P151+'havelvac 7.7'!P151+'havelvac 7.9'!P151+'havelvac 7.8'!P151+'havelvac 7.10'!P151+'havelvac 7.11'!P151+'havelvac 7.12'!P151+'havelvac 7.13'!P151</f>
        <v>0</v>
      </c>
      <c r="W129" s="216" t="str">
        <f t="shared" si="12"/>
        <v xml:space="preserve"> </v>
      </c>
      <c r="X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16" t="str">
        <f t="shared" si="13"/>
        <v xml:space="preserve"> </v>
      </c>
      <c r="Z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16" t="str">
        <f t="shared" si="14"/>
        <v xml:space="preserve"> </v>
      </c>
      <c r="AB12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2" customFormat="1" hidden="1">
      <c r="A130" s="170" t="str">
        <f t="shared" si="8"/>
        <v>71040501025113</v>
      </c>
      <c r="B130" s="171" t="s">
        <v>439</v>
      </c>
      <c r="C130" s="129" t="s">
        <v>155</v>
      </c>
      <c r="D130" s="128" t="s">
        <v>149</v>
      </c>
      <c r="E130" s="127" t="s">
        <v>106</v>
      </c>
      <c r="F130" s="172" t="s">
        <v>140</v>
      </c>
      <c r="G130" s="126">
        <v>5113</v>
      </c>
      <c r="H130" s="22"/>
      <c r="I130" s="22"/>
      <c r="J130" s="23"/>
      <c r="K130" s="23"/>
      <c r="L130" s="29" t="s">
        <v>174</v>
      </c>
      <c r="M130" s="44">
        <v>5113</v>
      </c>
      <c r="N130" s="169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30" s="169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30" s="217" t="str">
        <f t="shared" si="9"/>
        <v xml:space="preserve"> </v>
      </c>
      <c r="Q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17" t="str">
        <f t="shared" si="10"/>
        <v xml:space="preserve"> </v>
      </c>
      <c r="S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17" t="str">
        <f t="shared" si="11"/>
        <v xml:space="preserve"> </v>
      </c>
      <c r="U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69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30" s="217" t="str">
        <f t="shared" si="12"/>
        <v xml:space="preserve"> </v>
      </c>
      <c r="X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17" t="str">
        <f t="shared" si="13"/>
        <v xml:space="preserve"> </v>
      </c>
      <c r="Z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17" t="str">
        <f t="shared" si="14"/>
        <v xml:space="preserve"> </v>
      </c>
      <c r="AB1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84" customFormat="1" ht="13.5">
      <c r="A131" s="170" t="str">
        <f t="shared" si="8"/>
        <v>71040501030000</v>
      </c>
      <c r="B131" s="171" t="s">
        <v>439</v>
      </c>
      <c r="C131" s="129" t="s">
        <v>155</v>
      </c>
      <c r="D131" s="128" t="s">
        <v>149</v>
      </c>
      <c r="E131" s="127" t="s">
        <v>106</v>
      </c>
      <c r="F131" s="172" t="s">
        <v>442</v>
      </c>
      <c r="G131" s="173" t="s">
        <v>440</v>
      </c>
      <c r="H131" s="141"/>
      <c r="I131" s="142"/>
      <c r="J131" s="143"/>
      <c r="K131" s="143"/>
      <c r="L131" s="24" t="s">
        <v>179</v>
      </c>
      <c r="M131" s="25"/>
      <c r="N131" s="183">
        <f>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31" s="183">
        <f>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31" s="216" t="str">
        <f t="shared" si="9"/>
        <v xml:space="preserve"> </v>
      </c>
      <c r="Q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16" t="str">
        <f t="shared" si="10"/>
        <v xml:space="preserve"> </v>
      </c>
      <c r="S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16" t="str">
        <f t="shared" si="11"/>
        <v xml:space="preserve"> </v>
      </c>
      <c r="U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83">
        <f>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  <c r="W131" s="216" t="str">
        <f t="shared" si="12"/>
        <v xml:space="preserve"> </v>
      </c>
      <c r="X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16" t="str">
        <f t="shared" si="13"/>
        <v xml:space="preserve"> </v>
      </c>
      <c r="Z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16" t="str">
        <f t="shared" si="14"/>
        <v xml:space="preserve"> </v>
      </c>
      <c r="AB1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2" customFormat="1" ht="25.5">
      <c r="A132" s="170" t="str">
        <f t="shared" si="8"/>
        <v>71040501034251</v>
      </c>
      <c r="B132" s="171" t="s">
        <v>439</v>
      </c>
      <c r="C132" s="129" t="s">
        <v>155</v>
      </c>
      <c r="D132" s="128" t="s">
        <v>149</v>
      </c>
      <c r="E132" s="127" t="s">
        <v>106</v>
      </c>
      <c r="F132" s="172" t="s">
        <v>442</v>
      </c>
      <c r="G132" s="126">
        <v>4251</v>
      </c>
      <c r="H132" s="15"/>
      <c r="I132" s="22"/>
      <c r="J132" s="23"/>
      <c r="K132" s="23"/>
      <c r="L132" s="27" t="s">
        <v>142</v>
      </c>
      <c r="M132" s="11">
        <v>4251</v>
      </c>
      <c r="N132" s="169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32" s="169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32" s="217" t="str">
        <f t="shared" si="9"/>
        <v xml:space="preserve"> </v>
      </c>
      <c r="Q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17" t="str">
        <f t="shared" si="10"/>
        <v xml:space="preserve"> </v>
      </c>
      <c r="S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17" t="str">
        <f t="shared" si="11"/>
        <v xml:space="preserve"> </v>
      </c>
      <c r="U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69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32" s="217" t="str">
        <f t="shared" si="12"/>
        <v xml:space="preserve"> </v>
      </c>
      <c r="X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17" t="str">
        <f t="shared" si="13"/>
        <v xml:space="preserve"> </v>
      </c>
      <c r="Z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17" t="str">
        <f t="shared" si="14"/>
        <v xml:space="preserve"> </v>
      </c>
      <c r="AB1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2" customFormat="1" hidden="1">
      <c r="A133" s="170" t="str">
        <f t="shared" si="8"/>
        <v>71040501035113</v>
      </c>
      <c r="B133" s="171" t="s">
        <v>439</v>
      </c>
      <c r="C133" s="129" t="s">
        <v>155</v>
      </c>
      <c r="D133" s="128" t="s">
        <v>149</v>
      </c>
      <c r="E133" s="127" t="s">
        <v>106</v>
      </c>
      <c r="F133" s="172" t="s">
        <v>442</v>
      </c>
      <c r="G133" s="126">
        <v>5113</v>
      </c>
      <c r="H133" s="22"/>
      <c r="I133" s="22"/>
      <c r="J133" s="23"/>
      <c r="K133" s="23"/>
      <c r="L133" s="29" t="s">
        <v>174</v>
      </c>
      <c r="M133" s="44">
        <v>5113</v>
      </c>
      <c r="N133" s="169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33" s="169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33" s="217" t="str">
        <f t="shared" si="9"/>
        <v xml:space="preserve"> </v>
      </c>
      <c r="Q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17" t="str">
        <f t="shared" si="10"/>
        <v xml:space="preserve"> </v>
      </c>
      <c r="S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17" t="str">
        <f t="shared" si="11"/>
        <v xml:space="preserve"> </v>
      </c>
      <c r="U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69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33" s="217" t="str">
        <f t="shared" si="12"/>
        <v xml:space="preserve"> </v>
      </c>
      <c r="X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17" t="str">
        <f t="shared" si="13"/>
        <v xml:space="preserve"> </v>
      </c>
      <c r="Z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17" t="str">
        <f t="shared" si="14"/>
        <v xml:space="preserve"> </v>
      </c>
      <c r="AB1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84" customFormat="1" ht="13.5">
      <c r="A134" s="170" t="str">
        <f t="shared" si="8"/>
        <v>71040501040000</v>
      </c>
      <c r="B134" s="171" t="s">
        <v>439</v>
      </c>
      <c r="C134" s="129" t="s">
        <v>155</v>
      </c>
      <c r="D134" s="128" t="s">
        <v>149</v>
      </c>
      <c r="E134" s="127" t="s">
        <v>106</v>
      </c>
      <c r="F134" s="172" t="s">
        <v>155</v>
      </c>
      <c r="G134" s="173" t="s">
        <v>440</v>
      </c>
      <c r="H134" s="141"/>
      <c r="I134" s="142"/>
      <c r="J134" s="143"/>
      <c r="K134" s="143"/>
      <c r="L134" s="24" t="s">
        <v>180</v>
      </c>
      <c r="M134" s="25"/>
      <c r="N134" s="183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34" s="183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34" s="216" t="str">
        <f t="shared" si="9"/>
        <v xml:space="preserve"> </v>
      </c>
      <c r="Q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16" t="str">
        <f t="shared" si="10"/>
        <v xml:space="preserve"> </v>
      </c>
      <c r="S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16" t="str">
        <f t="shared" si="11"/>
        <v xml:space="preserve"> </v>
      </c>
      <c r="U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83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34" s="216" t="str">
        <f t="shared" si="12"/>
        <v xml:space="preserve"> </v>
      </c>
      <c r="X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16" t="str">
        <f t="shared" si="13"/>
        <v xml:space="preserve"> </v>
      </c>
      <c r="Z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16" t="str">
        <f t="shared" si="14"/>
        <v xml:space="preserve"> </v>
      </c>
      <c r="AB1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2" customFormat="1" ht="25.5">
      <c r="A135" s="170" t="str">
        <f t="shared" si="8"/>
        <v>71040501044251</v>
      </c>
      <c r="B135" s="171" t="s">
        <v>439</v>
      </c>
      <c r="C135" s="129" t="s">
        <v>155</v>
      </c>
      <c r="D135" s="128" t="s">
        <v>149</v>
      </c>
      <c r="E135" s="127" t="s">
        <v>106</v>
      </c>
      <c r="F135" s="172" t="s">
        <v>155</v>
      </c>
      <c r="G135" s="126">
        <v>4251</v>
      </c>
      <c r="H135" s="22"/>
      <c r="I135" s="22"/>
      <c r="J135" s="23"/>
      <c r="K135" s="23"/>
      <c r="L135" s="27" t="s">
        <v>142</v>
      </c>
      <c r="M135" s="11">
        <v>4251</v>
      </c>
      <c r="N135" s="169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35" s="169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35" s="217" t="str">
        <f t="shared" si="9"/>
        <v xml:space="preserve"> </v>
      </c>
      <c r="Q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17" t="str">
        <f t="shared" si="10"/>
        <v xml:space="preserve"> </v>
      </c>
      <c r="S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17" t="str">
        <f t="shared" si="11"/>
        <v xml:space="preserve"> </v>
      </c>
      <c r="U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69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35" s="217" t="str">
        <f t="shared" si="12"/>
        <v xml:space="preserve"> </v>
      </c>
      <c r="X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17" t="str">
        <f t="shared" si="13"/>
        <v xml:space="preserve"> </v>
      </c>
      <c r="Z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17" t="str">
        <f t="shared" si="14"/>
        <v xml:space="preserve"> </v>
      </c>
      <c r="AB1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2" customFormat="1" hidden="1">
      <c r="A136" s="170" t="str">
        <f t="shared" si="8"/>
        <v>71040501045112</v>
      </c>
      <c r="B136" s="171" t="s">
        <v>439</v>
      </c>
      <c r="C136" s="129" t="s">
        <v>155</v>
      </c>
      <c r="D136" s="128" t="s">
        <v>149</v>
      </c>
      <c r="E136" s="127" t="s">
        <v>106</v>
      </c>
      <c r="F136" s="172" t="s">
        <v>155</v>
      </c>
      <c r="G136" s="126">
        <v>5112</v>
      </c>
      <c r="H136" s="22"/>
      <c r="I136" s="22"/>
      <c r="J136" s="23"/>
      <c r="K136" s="23"/>
      <c r="L136" s="27" t="s">
        <v>173</v>
      </c>
      <c r="M136" s="28">
        <v>5112</v>
      </c>
      <c r="N136" s="169">
        <f>+'havelvac 7.2'!N173+'havelvac 7.3'!N173+'havelvac 7.4'!N173+'havelvac 7.5'!N173+'havelvac 7.6'!N173+'havelvac 7.7'!N173+'havelvac 7.9'!N173+'havelvac 7.8'!N173+'havelvac 7.10'!N173+'havelvac 7.11'!N173+'havelvac 7.12'!N173+'havelvac 7.13'!N173</f>
        <v>495.1</v>
      </c>
      <c r="O136" s="169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36" s="217" t="str">
        <f t="shared" si="9"/>
        <v xml:space="preserve"> </v>
      </c>
      <c r="Q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17" t="str">
        <f t="shared" si="10"/>
        <v xml:space="preserve"> </v>
      </c>
      <c r="S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17" t="str">
        <f t="shared" si="11"/>
        <v xml:space="preserve"> </v>
      </c>
      <c r="U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69">
        <f>+'havelvac 7.2'!P173+'havelvac 7.3'!P173+'havelvac 7.4'!P173+'havelvac 7.5'!P173+'havelvac 7.6'!P173+'havelvac 7.7'!P173+'havelvac 7.9'!P173+'havelvac 7.8'!P173+'havelvac 7.10'!P173+'havelvac 7.11'!P173+'havelvac 7.12'!P173+'havelvac 7.13'!P173</f>
        <v>495.1</v>
      </c>
      <c r="W136" s="217" t="str">
        <f t="shared" si="12"/>
        <v xml:space="preserve"> </v>
      </c>
      <c r="X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17" t="str">
        <f t="shared" si="13"/>
        <v xml:space="preserve"> </v>
      </c>
      <c r="Z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17" t="str">
        <f t="shared" si="14"/>
        <v xml:space="preserve"> </v>
      </c>
      <c r="AB1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2" customFormat="1" hidden="1">
      <c r="A137" s="170" t="str">
        <f t="shared" si="8"/>
        <v>71040501045113</v>
      </c>
      <c r="B137" s="171" t="s">
        <v>439</v>
      </c>
      <c r="C137" s="129" t="s">
        <v>155</v>
      </c>
      <c r="D137" s="128" t="s">
        <v>149</v>
      </c>
      <c r="E137" s="127" t="s">
        <v>106</v>
      </c>
      <c r="F137" s="172" t="s">
        <v>155</v>
      </c>
      <c r="G137" s="126">
        <v>5113</v>
      </c>
      <c r="H137" s="22"/>
      <c r="I137" s="22"/>
      <c r="J137" s="23"/>
      <c r="K137" s="23"/>
      <c r="L137" s="29" t="s">
        <v>174</v>
      </c>
      <c r="M137" s="44">
        <v>5113</v>
      </c>
      <c r="N137" s="169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37" s="169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37" s="217" t="str">
        <f t="shared" si="9"/>
        <v xml:space="preserve"> </v>
      </c>
      <c r="Q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17" t="str">
        <f t="shared" si="10"/>
        <v xml:space="preserve"> </v>
      </c>
      <c r="S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17" t="str">
        <f t="shared" si="11"/>
        <v xml:space="preserve"> </v>
      </c>
      <c r="U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69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37" s="217" t="str">
        <f t="shared" si="12"/>
        <v xml:space="preserve"> </v>
      </c>
      <c r="X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17" t="str">
        <f t="shared" si="13"/>
        <v xml:space="preserve"> </v>
      </c>
      <c r="Z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17" t="str">
        <f t="shared" si="14"/>
        <v xml:space="preserve"> </v>
      </c>
      <c r="AB1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84" customFormat="1" ht="13.5">
      <c r="A138" s="170" t="str">
        <f t="shared" si="8"/>
        <v>71040501050000</v>
      </c>
      <c r="B138" s="171" t="s">
        <v>439</v>
      </c>
      <c r="C138" s="129" t="s">
        <v>155</v>
      </c>
      <c r="D138" s="128" t="s">
        <v>149</v>
      </c>
      <c r="E138" s="127" t="s">
        <v>106</v>
      </c>
      <c r="F138" s="172" t="s">
        <v>149</v>
      </c>
      <c r="G138" s="173" t="s">
        <v>440</v>
      </c>
      <c r="H138" s="141"/>
      <c r="I138" s="142"/>
      <c r="J138" s="143"/>
      <c r="K138" s="143"/>
      <c r="L138" s="24" t="s">
        <v>181</v>
      </c>
      <c r="M138" s="25"/>
      <c r="N138" s="183">
        <f>+'havelvac 7.2'!N179+'havelvac 7.3'!N179+'havelvac 7.4'!N179+'havelvac 7.5'!N179+'havelvac 7.6'!N179+'havelvac 7.7'!N179+'havelvac 7.9'!N179+'havelvac 7.8'!N179+'havelvac 7.10'!N179+'havelvac 7.11'!N179+'havelvac 7.12'!N179+'havelvac 7.13'!N179</f>
        <v>495.1</v>
      </c>
      <c r="O138" s="183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38" s="216" t="str">
        <f t="shared" si="9"/>
        <v xml:space="preserve"> </v>
      </c>
      <c r="Q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16" t="str">
        <f t="shared" si="10"/>
        <v xml:space="preserve"> </v>
      </c>
      <c r="S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16" t="str">
        <f t="shared" si="11"/>
        <v xml:space="preserve"> </v>
      </c>
      <c r="U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83">
        <f>+'havelvac 7.2'!P179+'havelvac 7.3'!P179+'havelvac 7.4'!P179+'havelvac 7.5'!P179+'havelvac 7.6'!P179+'havelvac 7.7'!P179+'havelvac 7.9'!P179+'havelvac 7.8'!P179+'havelvac 7.10'!P179+'havelvac 7.11'!P179+'havelvac 7.12'!P179+'havelvac 7.13'!P179</f>
        <v>495.1</v>
      </c>
      <c r="W138" s="216" t="str">
        <f t="shared" si="12"/>
        <v xml:space="preserve"> </v>
      </c>
      <c r="X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16" t="str">
        <f t="shared" si="13"/>
        <v xml:space="preserve"> </v>
      </c>
      <c r="Z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16" t="str">
        <f t="shared" si="14"/>
        <v xml:space="preserve"> </v>
      </c>
      <c r="AB1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2" customFormat="1" ht="25.5">
      <c r="A139" s="170" t="str">
        <f t="shared" si="8"/>
        <v>71040501054251</v>
      </c>
      <c r="B139" s="171" t="s">
        <v>439</v>
      </c>
      <c r="C139" s="129" t="s">
        <v>155</v>
      </c>
      <c r="D139" s="128" t="s">
        <v>149</v>
      </c>
      <c r="E139" s="127" t="s">
        <v>106</v>
      </c>
      <c r="F139" s="172" t="s">
        <v>149</v>
      </c>
      <c r="G139" s="126">
        <v>4251</v>
      </c>
      <c r="H139" s="22"/>
      <c r="I139" s="22"/>
      <c r="J139" s="23"/>
      <c r="K139" s="23"/>
      <c r="L139" s="26" t="s">
        <v>142</v>
      </c>
      <c r="M139" s="10">
        <v>4251</v>
      </c>
      <c r="N139" s="169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39" s="169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39" s="217" t="str">
        <f t="shared" si="9"/>
        <v xml:space="preserve"> </v>
      </c>
      <c r="Q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17" t="str">
        <f t="shared" si="10"/>
        <v xml:space="preserve"> </v>
      </c>
      <c r="S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17" t="str">
        <f t="shared" si="11"/>
        <v xml:space="preserve"> </v>
      </c>
      <c r="U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69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39" s="217" t="str">
        <f t="shared" si="12"/>
        <v xml:space="preserve"> </v>
      </c>
      <c r="X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17" t="str">
        <f t="shared" si="13"/>
        <v xml:space="preserve"> </v>
      </c>
      <c r="Z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17" t="str">
        <f t="shared" si="14"/>
        <v xml:space="preserve"> </v>
      </c>
      <c r="AB1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2" customFormat="1" hidden="1">
      <c r="A140" s="170" t="str">
        <f t="shared" si="8"/>
        <v>71040501055112</v>
      </c>
      <c r="B140" s="171" t="s">
        <v>439</v>
      </c>
      <c r="C140" s="129" t="s">
        <v>155</v>
      </c>
      <c r="D140" s="128" t="s">
        <v>149</v>
      </c>
      <c r="E140" s="127" t="s">
        <v>106</v>
      </c>
      <c r="F140" s="172" t="s">
        <v>149</v>
      </c>
      <c r="G140" s="126">
        <v>5112</v>
      </c>
      <c r="H140" s="22"/>
      <c r="I140" s="22"/>
      <c r="J140" s="23"/>
      <c r="K140" s="23"/>
      <c r="L140" s="27" t="s">
        <v>173</v>
      </c>
      <c r="M140" s="28">
        <v>5112</v>
      </c>
      <c r="N140" s="169">
        <f>+'havelvac 7.2'!N181+'havelvac 7.3'!N181+'havelvac 7.4'!N181+'havelvac 7.5'!N181+'havelvac 7.6'!N181+'havelvac 7.7'!N181+'havelvac 7.9'!N181+'havelvac 7.8'!N181+'havelvac 7.10'!N181+'havelvac 7.11'!N181+'havelvac 7.12'!N181+'havelvac 7.13'!N181</f>
        <v>495.1</v>
      </c>
      <c r="O140" s="169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40" s="217" t="str">
        <f t="shared" si="9"/>
        <v xml:space="preserve"> </v>
      </c>
      <c r="Q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17" t="str">
        <f t="shared" si="10"/>
        <v xml:space="preserve"> </v>
      </c>
      <c r="S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17" t="str">
        <f t="shared" si="11"/>
        <v xml:space="preserve"> </v>
      </c>
      <c r="U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69">
        <f>+'havelvac 7.2'!P181+'havelvac 7.3'!P181+'havelvac 7.4'!P181+'havelvac 7.5'!P181+'havelvac 7.6'!P181+'havelvac 7.7'!P181+'havelvac 7.9'!P181+'havelvac 7.8'!P181+'havelvac 7.10'!P181+'havelvac 7.11'!P181+'havelvac 7.12'!P181+'havelvac 7.13'!P181</f>
        <v>495.1</v>
      </c>
      <c r="W140" s="217" t="str">
        <f t="shared" si="12"/>
        <v xml:space="preserve"> </v>
      </c>
      <c r="X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17" t="str">
        <f t="shared" si="13"/>
        <v xml:space="preserve"> </v>
      </c>
      <c r="Z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17" t="str">
        <f t="shared" si="14"/>
        <v xml:space="preserve"> </v>
      </c>
      <c r="AB1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2" customFormat="1" hidden="1">
      <c r="A141" s="170" t="str">
        <f t="shared" si="8"/>
        <v>71040501055113</v>
      </c>
      <c r="B141" s="171" t="s">
        <v>439</v>
      </c>
      <c r="C141" s="129" t="s">
        <v>155</v>
      </c>
      <c r="D141" s="128" t="s">
        <v>149</v>
      </c>
      <c r="E141" s="127" t="s">
        <v>106</v>
      </c>
      <c r="F141" s="172" t="s">
        <v>149</v>
      </c>
      <c r="G141" s="126">
        <v>5113</v>
      </c>
      <c r="H141" s="22"/>
      <c r="I141" s="22"/>
      <c r="J141" s="23"/>
      <c r="K141" s="23"/>
      <c r="L141" s="27" t="s">
        <v>174</v>
      </c>
      <c r="M141" s="28">
        <v>5113</v>
      </c>
      <c r="N141" s="169">
        <f>+'havelvac 7.2'!N182+'havelvac 7.3'!N182+'havelvac 7.4'!N182+'havelvac 7.5'!N182+'havelvac 7.6'!N182+'havelvac 7.7'!N182+'havelvac 7.9'!N182+'havelvac 7.8'!N182+'havelvac 7.10'!N182+'havelvac 7.11'!N182+'havelvac 7.12'!N182+'havelvac 7.13'!N182</f>
        <v>495.1</v>
      </c>
      <c r="O141" s="16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41" s="217" t="str">
        <f t="shared" si="9"/>
        <v xml:space="preserve"> </v>
      </c>
      <c r="Q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17" t="str">
        <f t="shared" si="10"/>
        <v xml:space="preserve"> </v>
      </c>
      <c r="S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17" t="str">
        <f t="shared" si="11"/>
        <v xml:space="preserve"> </v>
      </c>
      <c r="U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69">
        <f>+'havelvac 7.2'!P182+'havelvac 7.3'!P182+'havelvac 7.4'!P182+'havelvac 7.5'!P182+'havelvac 7.6'!P182+'havelvac 7.7'!P182+'havelvac 7.9'!P182+'havelvac 7.8'!P182+'havelvac 7.10'!P182+'havelvac 7.11'!P182+'havelvac 7.12'!P182+'havelvac 7.13'!P182</f>
        <v>495.1</v>
      </c>
      <c r="W141" s="217" t="str">
        <f t="shared" si="12"/>
        <v xml:space="preserve"> </v>
      </c>
      <c r="X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17" t="str">
        <f t="shared" si="13"/>
        <v xml:space="preserve"> </v>
      </c>
      <c r="Z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17" t="str">
        <f t="shared" si="14"/>
        <v xml:space="preserve"> </v>
      </c>
      <c r="AB1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84" customFormat="1" ht="27" hidden="1">
      <c r="A142" s="170" t="str">
        <f t="shared" si="8"/>
        <v>71040501060000</v>
      </c>
      <c r="B142" s="171" t="s">
        <v>439</v>
      </c>
      <c r="C142" s="129" t="s">
        <v>155</v>
      </c>
      <c r="D142" s="128" t="s">
        <v>149</v>
      </c>
      <c r="E142" s="127" t="s">
        <v>106</v>
      </c>
      <c r="F142" s="172" t="s">
        <v>157</v>
      </c>
      <c r="G142" s="173" t="s">
        <v>440</v>
      </c>
      <c r="H142" s="141"/>
      <c r="I142" s="142"/>
      <c r="J142" s="143"/>
      <c r="K142" s="143"/>
      <c r="L142" s="24" t="s">
        <v>182</v>
      </c>
      <c r="M142" s="25"/>
      <c r="N142" s="183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42" s="183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42" s="216" t="str">
        <f t="shared" si="9"/>
        <v xml:space="preserve"> </v>
      </c>
      <c r="Q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16" t="str">
        <f t="shared" si="10"/>
        <v xml:space="preserve"> </v>
      </c>
      <c r="S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16" t="str">
        <f t="shared" si="11"/>
        <v xml:space="preserve"> </v>
      </c>
      <c r="U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83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42" s="216" t="str">
        <f t="shared" si="12"/>
        <v xml:space="preserve"> </v>
      </c>
      <c r="X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16" t="str">
        <f t="shared" si="13"/>
        <v xml:space="preserve"> </v>
      </c>
      <c r="Z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16" t="str">
        <f t="shared" si="14"/>
        <v xml:space="preserve"> </v>
      </c>
      <c r="AB1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2" customFormat="1" hidden="1">
      <c r="A143" s="170" t="str">
        <f t="shared" ref="A143:A210" si="15">CONCATENATE(B143,C143,D143,E143,F143,G143)</f>
        <v>71040501064861</v>
      </c>
      <c r="B143" s="171" t="s">
        <v>439</v>
      </c>
      <c r="C143" s="129" t="s">
        <v>155</v>
      </c>
      <c r="D143" s="128" t="s">
        <v>149</v>
      </c>
      <c r="E143" s="127" t="s">
        <v>106</v>
      </c>
      <c r="F143" s="172" t="s">
        <v>157</v>
      </c>
      <c r="G143" s="126">
        <v>4861</v>
      </c>
      <c r="H143" s="22"/>
      <c r="I143" s="22"/>
      <c r="J143" s="23"/>
      <c r="K143" s="23"/>
      <c r="L143" s="29" t="s">
        <v>134</v>
      </c>
      <c r="M143" s="44">
        <v>4861</v>
      </c>
      <c r="N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17" t="str">
        <f t="shared" si="9"/>
        <v xml:space="preserve"> </v>
      </c>
      <c r="Q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17" t="str">
        <f t="shared" si="10"/>
        <v xml:space="preserve"> </v>
      </c>
      <c r="S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17" t="str">
        <f t="shared" si="11"/>
        <v xml:space="preserve"> </v>
      </c>
      <c r="U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17" t="str">
        <f t="shared" si="12"/>
        <v xml:space="preserve"> </v>
      </c>
      <c r="X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17" t="str">
        <f t="shared" si="13"/>
        <v xml:space="preserve"> </v>
      </c>
      <c r="Z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17" t="str">
        <f t="shared" si="14"/>
        <v xml:space="preserve"> </v>
      </c>
      <c r="AB1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2" customFormat="1" hidden="1">
      <c r="A144" s="170" t="str">
        <f t="shared" si="15"/>
        <v>71040501065113</v>
      </c>
      <c r="B144" s="171" t="s">
        <v>439</v>
      </c>
      <c r="C144" s="129" t="s">
        <v>155</v>
      </c>
      <c r="D144" s="128" t="s">
        <v>149</v>
      </c>
      <c r="E144" s="127" t="s">
        <v>106</v>
      </c>
      <c r="F144" s="172" t="s">
        <v>157</v>
      </c>
      <c r="G144" s="126">
        <v>5113</v>
      </c>
      <c r="H144" s="22"/>
      <c r="I144" s="22"/>
      <c r="J144" s="23"/>
      <c r="K144" s="23"/>
      <c r="L144" s="29" t="s">
        <v>174</v>
      </c>
      <c r="M144" s="44">
        <v>5113</v>
      </c>
      <c r="N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17" t="str">
        <f t="shared" ref="P144:P207" si="16">IFERROR(Q144/O144, " ")</f>
        <v xml:space="preserve"> </v>
      </c>
      <c r="Q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17" t="str">
        <f t="shared" ref="R144:R207" si="17">IFERROR(S144/O144, " ")</f>
        <v xml:space="preserve"> </v>
      </c>
      <c r="S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17" t="str">
        <f t="shared" ref="T144:T207" si="18">IFERROR(U144/O144, " ")</f>
        <v xml:space="preserve"> </v>
      </c>
      <c r="U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17" t="str">
        <f t="shared" ref="W144:W207" si="19">IFERROR(X144/V144, " ")</f>
        <v xml:space="preserve"> </v>
      </c>
      <c r="X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17" t="str">
        <f t="shared" ref="Y144:Y207" si="20">IFERROR(Z144/V144, " ")</f>
        <v xml:space="preserve"> </v>
      </c>
      <c r="Z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17" t="str">
        <f t="shared" ref="AA144:AA207" si="21">IFERROR(AB144/V144, " ")</f>
        <v xml:space="preserve"> </v>
      </c>
      <c r="AB1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84" customFormat="1" ht="13.5">
      <c r="A145" s="170" t="str">
        <f t="shared" si="15"/>
        <v>71040501070000</v>
      </c>
      <c r="B145" s="171" t="s">
        <v>439</v>
      </c>
      <c r="C145" s="129" t="s">
        <v>155</v>
      </c>
      <c r="D145" s="128" t="s">
        <v>149</v>
      </c>
      <c r="E145" s="127" t="s">
        <v>106</v>
      </c>
      <c r="F145" s="172" t="s">
        <v>183</v>
      </c>
      <c r="G145" s="173" t="s">
        <v>440</v>
      </c>
      <c r="H145" s="141"/>
      <c r="I145" s="142"/>
      <c r="J145" s="143"/>
      <c r="K145" s="143"/>
      <c r="L145" s="24" t="s">
        <v>184</v>
      </c>
      <c r="M145" s="25"/>
      <c r="N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16" t="str">
        <f t="shared" si="16"/>
        <v xml:space="preserve"> </v>
      </c>
      <c r="Q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16" t="str">
        <f t="shared" si="17"/>
        <v xml:space="preserve"> </v>
      </c>
      <c r="S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16" t="str">
        <f t="shared" si="18"/>
        <v xml:space="preserve"> </v>
      </c>
      <c r="U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16" t="str">
        <f t="shared" si="19"/>
        <v xml:space="preserve"> </v>
      </c>
      <c r="X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16" t="str">
        <f t="shared" si="20"/>
        <v xml:space="preserve"> </v>
      </c>
      <c r="Z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16" t="str">
        <f t="shared" si="21"/>
        <v xml:space="preserve"> </v>
      </c>
      <c r="AB1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2" customFormat="1">
      <c r="A146" s="170" t="str">
        <f t="shared" si="15"/>
        <v>71040501074213</v>
      </c>
      <c r="B146" s="171" t="s">
        <v>439</v>
      </c>
      <c r="C146" s="129" t="s">
        <v>155</v>
      </c>
      <c r="D146" s="128" t="s">
        <v>149</v>
      </c>
      <c r="E146" s="127" t="s">
        <v>106</v>
      </c>
      <c r="F146" s="172" t="s">
        <v>183</v>
      </c>
      <c r="G146" s="126">
        <v>4213</v>
      </c>
      <c r="H146" s="15"/>
      <c r="I146" s="22"/>
      <c r="J146" s="23"/>
      <c r="K146" s="23"/>
      <c r="L146" s="27" t="s">
        <v>115</v>
      </c>
      <c r="M146" s="11">
        <v>4213</v>
      </c>
      <c r="N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17" t="str">
        <f t="shared" si="16"/>
        <v xml:space="preserve"> </v>
      </c>
      <c r="Q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17" t="str">
        <f t="shared" si="17"/>
        <v xml:space="preserve"> </v>
      </c>
      <c r="S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17" t="str">
        <f t="shared" si="18"/>
        <v xml:space="preserve"> </v>
      </c>
      <c r="U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17" t="str">
        <f t="shared" si="19"/>
        <v xml:space="preserve"> </v>
      </c>
      <c r="X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17" t="str">
        <f t="shared" si="20"/>
        <v xml:space="preserve"> </v>
      </c>
      <c r="Z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17" t="str">
        <f t="shared" si="21"/>
        <v xml:space="preserve"> </v>
      </c>
      <c r="AB1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84" customFormat="1" ht="27" hidden="1">
      <c r="A147" s="170" t="str">
        <f t="shared" si="15"/>
        <v>71040501080000</v>
      </c>
      <c r="B147" s="171" t="s">
        <v>439</v>
      </c>
      <c r="C147" s="129" t="s">
        <v>155</v>
      </c>
      <c r="D147" s="128" t="s">
        <v>149</v>
      </c>
      <c r="E147" s="127" t="s">
        <v>106</v>
      </c>
      <c r="F147" s="172" t="s">
        <v>185</v>
      </c>
      <c r="G147" s="173" t="s">
        <v>440</v>
      </c>
      <c r="H147" s="141"/>
      <c r="I147" s="142"/>
      <c r="J147" s="143"/>
      <c r="K147" s="143"/>
      <c r="L147" s="24" t="s">
        <v>186</v>
      </c>
      <c r="M147" s="25"/>
      <c r="N147" s="183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47" s="183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47" s="216" t="str">
        <f t="shared" si="16"/>
        <v xml:space="preserve"> </v>
      </c>
      <c r="Q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16" t="str">
        <f t="shared" si="17"/>
        <v xml:space="preserve"> </v>
      </c>
      <c r="S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16" t="str">
        <f t="shared" si="18"/>
        <v xml:space="preserve"> </v>
      </c>
      <c r="U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83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47" s="216" t="str">
        <f t="shared" si="19"/>
        <v xml:space="preserve"> </v>
      </c>
      <c r="X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16" t="str">
        <f t="shared" si="20"/>
        <v xml:space="preserve"> </v>
      </c>
      <c r="Z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16" t="str">
        <f t="shared" si="21"/>
        <v xml:space="preserve"> </v>
      </c>
      <c r="AB14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2" customFormat="1" hidden="1">
      <c r="A148" s="170" t="str">
        <f t="shared" si="15"/>
        <v>71040501085113</v>
      </c>
      <c r="B148" s="171" t="s">
        <v>439</v>
      </c>
      <c r="C148" s="129" t="s">
        <v>155</v>
      </c>
      <c r="D148" s="128" t="s">
        <v>149</v>
      </c>
      <c r="E148" s="127" t="s">
        <v>106</v>
      </c>
      <c r="F148" s="172" t="s">
        <v>185</v>
      </c>
      <c r="G148" s="126">
        <v>5113</v>
      </c>
      <c r="H148" s="22"/>
      <c r="I148" s="22"/>
      <c r="J148" s="23"/>
      <c r="K148" s="23"/>
      <c r="L148" s="29" t="s">
        <v>174</v>
      </c>
      <c r="M148" s="44">
        <v>5113</v>
      </c>
      <c r="N148" s="169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48" s="169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48" s="217" t="str">
        <f t="shared" si="16"/>
        <v xml:space="preserve"> </v>
      </c>
      <c r="Q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17" t="str">
        <f t="shared" si="17"/>
        <v xml:space="preserve"> </v>
      </c>
      <c r="S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17" t="str">
        <f t="shared" si="18"/>
        <v xml:space="preserve"> </v>
      </c>
      <c r="U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69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48" s="217" t="str">
        <f t="shared" si="19"/>
        <v xml:space="preserve"> </v>
      </c>
      <c r="X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17" t="str">
        <f t="shared" si="20"/>
        <v xml:space="preserve"> </v>
      </c>
      <c r="Z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17" t="str">
        <f t="shared" si="21"/>
        <v xml:space="preserve"> </v>
      </c>
      <c r="AB14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84" customFormat="1" ht="13.5" hidden="1">
      <c r="A149" s="170" t="str">
        <f t="shared" si="15"/>
        <v>71040501090000</v>
      </c>
      <c r="B149" s="171" t="s">
        <v>439</v>
      </c>
      <c r="C149" s="129" t="s">
        <v>155</v>
      </c>
      <c r="D149" s="128" t="s">
        <v>149</v>
      </c>
      <c r="E149" s="127" t="s">
        <v>106</v>
      </c>
      <c r="F149" s="172" t="s">
        <v>187</v>
      </c>
      <c r="G149" s="173" t="s">
        <v>440</v>
      </c>
      <c r="H149" s="141"/>
      <c r="I149" s="142"/>
      <c r="J149" s="143"/>
      <c r="K149" s="143"/>
      <c r="L149" s="24" t="s">
        <v>188</v>
      </c>
      <c r="M149" s="25"/>
      <c r="N149" s="183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49" s="183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49" s="216" t="str">
        <f t="shared" si="16"/>
        <v xml:space="preserve"> </v>
      </c>
      <c r="Q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16" t="str">
        <f t="shared" si="17"/>
        <v xml:space="preserve"> </v>
      </c>
      <c r="S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16" t="str">
        <f t="shared" si="18"/>
        <v xml:space="preserve"> </v>
      </c>
      <c r="U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83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49" s="216" t="str">
        <f t="shared" si="19"/>
        <v xml:space="preserve"> </v>
      </c>
      <c r="X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16" t="str">
        <f t="shared" si="20"/>
        <v xml:space="preserve"> </v>
      </c>
      <c r="Z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16" t="str">
        <f t="shared" si="21"/>
        <v xml:space="preserve"> </v>
      </c>
      <c r="AB1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2" customFormat="1" ht="25.5" hidden="1">
      <c r="A150" s="170" t="str">
        <f t="shared" si="15"/>
        <v>71040501094251</v>
      </c>
      <c r="B150" s="171" t="s">
        <v>439</v>
      </c>
      <c r="C150" s="129" t="s">
        <v>155</v>
      </c>
      <c r="D150" s="128" t="s">
        <v>149</v>
      </c>
      <c r="E150" s="127" t="s">
        <v>106</v>
      </c>
      <c r="F150" s="172" t="s">
        <v>187</v>
      </c>
      <c r="G150" s="126">
        <v>4251</v>
      </c>
      <c r="H150" s="22"/>
      <c r="I150" s="22"/>
      <c r="J150" s="23"/>
      <c r="K150" s="23"/>
      <c r="L150" s="26" t="s">
        <v>142</v>
      </c>
      <c r="M150" s="10">
        <v>4251</v>
      </c>
      <c r="N150" s="169">
        <f>+'havelvac 7.2'!N163+'havelvac 7.3'!N163+'havelvac 7.4'!N163+'havelvac 7.5'!N163+'havelvac 7.6'!N163+'havelvac 7.7'!N163+'havelvac 7.9'!N163+'havelvac 7.8'!N163+'havelvac 7.10'!N163+'havelvac 7.11'!N163+'havelvac 7.12'!N163+'havelvac 7.13'!N163</f>
        <v>0</v>
      </c>
      <c r="O150" s="169">
        <f>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P150" s="217" t="str">
        <f t="shared" si="16"/>
        <v xml:space="preserve"> </v>
      </c>
      <c r="Q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17" t="str">
        <f t="shared" si="17"/>
        <v xml:space="preserve"> </v>
      </c>
      <c r="S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17" t="str">
        <f t="shared" si="18"/>
        <v xml:space="preserve"> </v>
      </c>
      <c r="U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69">
        <f>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  <c r="W150" s="217" t="str">
        <f t="shared" si="19"/>
        <v xml:space="preserve"> </v>
      </c>
      <c r="X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17" t="str">
        <f t="shared" si="20"/>
        <v xml:space="preserve"> </v>
      </c>
      <c r="Z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17" t="str">
        <f t="shared" si="21"/>
        <v xml:space="preserve"> </v>
      </c>
      <c r="AB1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2" customFormat="1" hidden="1">
      <c r="A151" s="170" t="str">
        <f t="shared" si="15"/>
        <v>71040501094639</v>
      </c>
      <c r="B151" s="171" t="s">
        <v>439</v>
      </c>
      <c r="C151" s="129" t="s">
        <v>155</v>
      </c>
      <c r="D151" s="128" t="s">
        <v>149</v>
      </c>
      <c r="E151" s="127" t="s">
        <v>106</v>
      </c>
      <c r="F151" s="172" t="s">
        <v>187</v>
      </c>
      <c r="G151" s="126">
        <v>4639</v>
      </c>
      <c r="H151" s="22"/>
      <c r="I151" s="22"/>
      <c r="J151" s="23"/>
      <c r="K151" s="23"/>
      <c r="L151" s="27" t="s">
        <v>167</v>
      </c>
      <c r="M151" s="28">
        <v>4639</v>
      </c>
      <c r="N151" s="169">
        <f>+'havelvac 7.2'!N164+'havelvac 7.3'!N164+'havelvac 7.4'!N164+'havelvac 7.5'!N164+'havelvac 7.6'!N164+'havelvac 7.7'!N164+'havelvac 7.9'!N164+'havelvac 7.8'!N164+'havelvac 7.10'!N164+'havelvac 7.11'!N164+'havelvac 7.12'!N164+'havelvac 7.13'!N164</f>
        <v>0</v>
      </c>
      <c r="O151" s="169">
        <f>+'havelvac 7.2'!O164+'havelvac 7.3'!O164+'havelvac 7.4'!O164+'havelvac 7.5'!O164+'havelvac 7.6'!O164+'havelvac 7.7'!O164+'havelvac 7.9'!O164+'havelvac 7.8'!O164+'havelvac 7.10'!O164+'havelvac 7.11'!O164+'havelvac 7.12'!O164+'havelvac 7.13'!O164</f>
        <v>0</v>
      </c>
      <c r="P151" s="217" t="str">
        <f t="shared" si="16"/>
        <v xml:space="preserve"> </v>
      </c>
      <c r="Q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17" t="str">
        <f t="shared" si="17"/>
        <v xml:space="preserve"> </v>
      </c>
      <c r="S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17" t="str">
        <f t="shared" si="18"/>
        <v xml:space="preserve"> </v>
      </c>
      <c r="U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69">
        <f>+'havelvac 7.2'!P164+'havelvac 7.3'!P164+'havelvac 7.4'!P164+'havelvac 7.5'!P164+'havelvac 7.6'!P164+'havelvac 7.7'!P164+'havelvac 7.9'!P164+'havelvac 7.8'!P164+'havelvac 7.10'!P164+'havelvac 7.11'!P164+'havelvac 7.12'!P164+'havelvac 7.13'!P164</f>
        <v>0</v>
      </c>
      <c r="W151" s="217" t="str">
        <f t="shared" si="19"/>
        <v xml:space="preserve"> </v>
      </c>
      <c r="X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17" t="str">
        <f t="shared" si="20"/>
        <v xml:space="preserve"> </v>
      </c>
      <c r="Z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17" t="str">
        <f t="shared" si="21"/>
        <v xml:space="preserve"> </v>
      </c>
      <c r="AB1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84" customFormat="1" ht="13.5" hidden="1">
      <c r="A152" s="170" t="str">
        <f t="shared" si="15"/>
        <v>71040501100000</v>
      </c>
      <c r="B152" s="171" t="s">
        <v>439</v>
      </c>
      <c r="C152" s="129" t="s">
        <v>155</v>
      </c>
      <c r="D152" s="128" t="s">
        <v>149</v>
      </c>
      <c r="E152" s="127" t="s">
        <v>106</v>
      </c>
      <c r="F152" s="172" t="s">
        <v>189</v>
      </c>
      <c r="G152" s="173" t="s">
        <v>440</v>
      </c>
      <c r="H152" s="141"/>
      <c r="I152" s="142"/>
      <c r="J152" s="143"/>
      <c r="K152" s="143"/>
      <c r="L152" s="24" t="s">
        <v>190</v>
      </c>
      <c r="M152" s="25"/>
      <c r="N152" s="183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52" s="183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52" s="216" t="str">
        <f t="shared" si="16"/>
        <v xml:space="preserve"> </v>
      </c>
      <c r="Q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16" t="str">
        <f t="shared" si="17"/>
        <v xml:space="preserve"> </v>
      </c>
      <c r="S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16" t="str">
        <f t="shared" si="18"/>
        <v xml:space="preserve"> </v>
      </c>
      <c r="U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83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52" s="216" t="str">
        <f t="shared" si="19"/>
        <v xml:space="preserve"> </v>
      </c>
      <c r="X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16" t="str">
        <f t="shared" si="20"/>
        <v xml:space="preserve"> </v>
      </c>
      <c r="Z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16" t="str">
        <f t="shared" si="21"/>
        <v xml:space="preserve"> </v>
      </c>
      <c r="AB1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2" customFormat="1" hidden="1">
      <c r="A153" s="170" t="str">
        <f t="shared" si="15"/>
        <v>71040501104861</v>
      </c>
      <c r="B153" s="171" t="s">
        <v>439</v>
      </c>
      <c r="C153" s="129" t="s">
        <v>155</v>
      </c>
      <c r="D153" s="128" t="s">
        <v>149</v>
      </c>
      <c r="E153" s="127" t="s">
        <v>106</v>
      </c>
      <c r="F153" s="172" t="s">
        <v>189</v>
      </c>
      <c r="G153" s="126">
        <v>4861</v>
      </c>
      <c r="H153" s="22"/>
      <c r="I153" s="22"/>
      <c r="J153" s="23"/>
      <c r="K153" s="23"/>
      <c r="L153" s="29" t="s">
        <v>134</v>
      </c>
      <c r="M153" s="44">
        <v>4861</v>
      </c>
      <c r="N153" s="169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53" s="169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53" s="217" t="str">
        <f t="shared" si="16"/>
        <v xml:space="preserve"> </v>
      </c>
      <c r="Q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17" t="str">
        <f t="shared" si="17"/>
        <v xml:space="preserve"> </v>
      </c>
      <c r="S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17" t="str">
        <f t="shared" si="18"/>
        <v xml:space="preserve"> </v>
      </c>
      <c r="U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69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53" s="217" t="str">
        <f t="shared" si="19"/>
        <v xml:space="preserve"> </v>
      </c>
      <c r="X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17" t="str">
        <f t="shared" si="20"/>
        <v xml:space="preserve"> </v>
      </c>
      <c r="Z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17" t="str">
        <f t="shared" si="21"/>
        <v xml:space="preserve"> </v>
      </c>
      <c r="AB1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84" customFormat="1" ht="13.5" hidden="1">
      <c r="A154" s="170" t="str">
        <f t="shared" si="15"/>
        <v>71040501110000</v>
      </c>
      <c r="B154" s="171" t="s">
        <v>439</v>
      </c>
      <c r="C154" s="129" t="s">
        <v>155</v>
      </c>
      <c r="D154" s="128" t="s">
        <v>149</v>
      </c>
      <c r="E154" s="127" t="s">
        <v>106</v>
      </c>
      <c r="F154" s="172" t="s">
        <v>104</v>
      </c>
      <c r="G154" s="173" t="s">
        <v>440</v>
      </c>
      <c r="H154" s="141"/>
      <c r="I154" s="142"/>
      <c r="J154" s="143"/>
      <c r="K154" s="143"/>
      <c r="L154" s="24" t="s">
        <v>191</v>
      </c>
      <c r="M154" s="25"/>
      <c r="N154" s="183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54" s="183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54" s="216" t="str">
        <f t="shared" si="16"/>
        <v xml:space="preserve"> </v>
      </c>
      <c r="Q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16" t="str">
        <f t="shared" si="17"/>
        <v xml:space="preserve"> </v>
      </c>
      <c r="S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16" t="str">
        <f t="shared" si="18"/>
        <v xml:space="preserve"> </v>
      </c>
      <c r="U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83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54" s="216" t="str">
        <f t="shared" si="19"/>
        <v xml:space="preserve"> </v>
      </c>
      <c r="X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16" t="str">
        <f t="shared" si="20"/>
        <v xml:space="preserve"> </v>
      </c>
      <c r="Z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16" t="str">
        <f t="shared" si="21"/>
        <v xml:space="preserve"> </v>
      </c>
      <c r="AB1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2" customFormat="1" hidden="1">
      <c r="A155" s="170" t="str">
        <f t="shared" si="15"/>
        <v>71040501115112</v>
      </c>
      <c r="B155" s="171" t="s">
        <v>439</v>
      </c>
      <c r="C155" s="129" t="s">
        <v>155</v>
      </c>
      <c r="D155" s="128" t="s">
        <v>149</v>
      </c>
      <c r="E155" s="127" t="s">
        <v>106</v>
      </c>
      <c r="F155" s="172" t="s">
        <v>104</v>
      </c>
      <c r="G155" s="126">
        <v>5112</v>
      </c>
      <c r="H155" s="22"/>
      <c r="I155" s="22"/>
      <c r="J155" s="23"/>
      <c r="K155" s="23"/>
      <c r="L155" s="27" t="s">
        <v>173</v>
      </c>
      <c r="M155" s="28">
        <v>5112</v>
      </c>
      <c r="N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17" t="str">
        <f t="shared" si="16"/>
        <v xml:space="preserve"> </v>
      </c>
      <c r="Q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17" t="str">
        <f t="shared" si="17"/>
        <v xml:space="preserve"> </v>
      </c>
      <c r="S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17" t="str">
        <f t="shared" si="18"/>
        <v xml:space="preserve"> </v>
      </c>
      <c r="U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17" t="str">
        <f t="shared" si="19"/>
        <v xml:space="preserve"> </v>
      </c>
      <c r="X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17" t="str">
        <f t="shared" si="20"/>
        <v xml:space="preserve"> </v>
      </c>
      <c r="Z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17" t="str">
        <f t="shared" si="21"/>
        <v xml:space="preserve"> </v>
      </c>
      <c r="AB1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84" customFormat="1" ht="13.5" hidden="1">
      <c r="A156" s="170" t="str">
        <f t="shared" si="15"/>
        <v>71040501120000</v>
      </c>
      <c r="B156" s="171" t="s">
        <v>439</v>
      </c>
      <c r="C156" s="129" t="s">
        <v>155</v>
      </c>
      <c r="D156" s="128" t="s">
        <v>149</v>
      </c>
      <c r="E156" s="127" t="s">
        <v>106</v>
      </c>
      <c r="F156" s="172" t="s">
        <v>443</v>
      </c>
      <c r="G156" s="173" t="s">
        <v>440</v>
      </c>
      <c r="H156" s="141"/>
      <c r="I156" s="142"/>
      <c r="J156" s="143"/>
      <c r="K156" s="143"/>
      <c r="L156" s="24" t="s">
        <v>192</v>
      </c>
      <c r="M156" s="25"/>
      <c r="N156" s="183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56" s="183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56" s="216" t="str">
        <f t="shared" si="16"/>
        <v xml:space="preserve"> </v>
      </c>
      <c r="Q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16" t="str">
        <f t="shared" si="17"/>
        <v xml:space="preserve"> </v>
      </c>
      <c r="S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16" t="str">
        <f t="shared" si="18"/>
        <v xml:space="preserve"> </v>
      </c>
      <c r="U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83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56" s="216" t="str">
        <f t="shared" si="19"/>
        <v xml:space="preserve"> </v>
      </c>
      <c r="X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16" t="str">
        <f t="shared" si="20"/>
        <v xml:space="preserve"> </v>
      </c>
      <c r="Z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16" t="str">
        <f t="shared" si="21"/>
        <v xml:space="preserve"> </v>
      </c>
      <c r="AB1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2" customFormat="1" hidden="1">
      <c r="A157" s="170" t="str">
        <f t="shared" si="15"/>
        <v>71040501125129</v>
      </c>
      <c r="B157" s="171" t="s">
        <v>439</v>
      </c>
      <c r="C157" s="129" t="s">
        <v>155</v>
      </c>
      <c r="D157" s="128" t="s">
        <v>149</v>
      </c>
      <c r="E157" s="127" t="s">
        <v>106</v>
      </c>
      <c r="F157" s="172" t="s">
        <v>443</v>
      </c>
      <c r="G157" s="126">
        <v>5129</v>
      </c>
      <c r="H157" s="22"/>
      <c r="I157" s="22"/>
      <c r="J157" s="23"/>
      <c r="K157" s="23"/>
      <c r="L157" s="26" t="s">
        <v>137</v>
      </c>
      <c r="M157" s="10">
        <v>5129</v>
      </c>
      <c r="N157" s="169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57" s="169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57" s="217" t="str">
        <f t="shared" si="16"/>
        <v xml:space="preserve"> </v>
      </c>
      <c r="Q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17" t="str">
        <f t="shared" si="17"/>
        <v xml:space="preserve"> </v>
      </c>
      <c r="S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17" t="str">
        <f t="shared" si="18"/>
        <v xml:space="preserve"> </v>
      </c>
      <c r="U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69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57" s="217" t="str">
        <f t="shared" si="19"/>
        <v xml:space="preserve"> </v>
      </c>
      <c r="X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17" t="str">
        <f t="shared" si="20"/>
        <v xml:space="preserve"> </v>
      </c>
      <c r="Z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17" t="str">
        <f t="shared" si="21"/>
        <v xml:space="preserve"> </v>
      </c>
      <c r="AB1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84" customFormat="1" ht="13.5" hidden="1">
      <c r="A158" s="170" t="str">
        <f t="shared" si="15"/>
        <v>71040501130000</v>
      </c>
      <c r="B158" s="171" t="s">
        <v>439</v>
      </c>
      <c r="C158" s="129" t="s">
        <v>155</v>
      </c>
      <c r="D158" s="128" t="s">
        <v>149</v>
      </c>
      <c r="E158" s="127" t="s">
        <v>106</v>
      </c>
      <c r="F158" s="172" t="s">
        <v>444</v>
      </c>
      <c r="G158" s="173" t="s">
        <v>440</v>
      </c>
      <c r="H158" s="141"/>
      <c r="I158" s="142"/>
      <c r="J158" s="143"/>
      <c r="K158" s="143"/>
      <c r="L158" s="24" t="s">
        <v>193</v>
      </c>
      <c r="M158" s="25"/>
      <c r="N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16" t="str">
        <f t="shared" si="16"/>
        <v xml:space="preserve"> </v>
      </c>
      <c r="Q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16" t="str">
        <f t="shared" si="17"/>
        <v xml:space="preserve"> </v>
      </c>
      <c r="S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16" t="str">
        <f t="shared" si="18"/>
        <v xml:space="preserve"> </v>
      </c>
      <c r="U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16" t="str">
        <f t="shared" si="19"/>
        <v xml:space="preserve"> </v>
      </c>
      <c r="X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16" t="str">
        <f t="shared" si="20"/>
        <v xml:space="preserve"> </v>
      </c>
      <c r="Z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16" t="str">
        <f t="shared" si="21"/>
        <v xml:space="preserve"> </v>
      </c>
      <c r="AB1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2" customFormat="1" ht="25.5" hidden="1">
      <c r="A159" s="170" t="str">
        <f t="shared" si="15"/>
        <v>71040501134251</v>
      </c>
      <c r="B159" s="171" t="s">
        <v>439</v>
      </c>
      <c r="C159" s="129" t="s">
        <v>155</v>
      </c>
      <c r="D159" s="128" t="s">
        <v>149</v>
      </c>
      <c r="E159" s="127" t="s">
        <v>106</v>
      </c>
      <c r="F159" s="172" t="s">
        <v>444</v>
      </c>
      <c r="G159" s="126">
        <v>4251</v>
      </c>
      <c r="H159" s="22"/>
      <c r="I159" s="22"/>
      <c r="J159" s="23"/>
      <c r="K159" s="23"/>
      <c r="L159" s="26" t="s">
        <v>142</v>
      </c>
      <c r="M159" s="10">
        <v>4251</v>
      </c>
      <c r="N159" s="169">
        <f>+'havelvac 7.2'!N184+'havelvac 7.3'!N184+'havelvac 7.4'!N184+'havelvac 7.5'!N184+'havelvac 7.6'!N184+'havelvac 7.7'!N184+'havelvac 7.9'!N184+'havelvac 7.8'!N184+'havelvac 7.10'!N184+'havelvac 7.11'!N184+'havelvac 7.12'!N184+'havelvac 7.13'!N184</f>
        <v>71723.100000000006</v>
      </c>
      <c r="O159" s="169">
        <f>+'havelvac 7.2'!O184+'havelvac 7.3'!O184+'havelvac 7.4'!O184+'havelvac 7.5'!O184+'havelvac 7.6'!O184+'havelvac 7.7'!O184+'havelvac 7.9'!O184+'havelvac 7.8'!O184+'havelvac 7.10'!O184+'havelvac 7.11'!O184+'havelvac 7.12'!O184+'havelvac 7.13'!O184</f>
        <v>22810.799999999999</v>
      </c>
      <c r="P159" s="217" t="str">
        <f t="shared" si="16"/>
        <v xml:space="preserve"> </v>
      </c>
      <c r="Q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17" t="str">
        <f t="shared" si="17"/>
        <v xml:space="preserve"> </v>
      </c>
      <c r="S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17" t="str">
        <f t="shared" si="18"/>
        <v xml:space="preserve"> </v>
      </c>
      <c r="U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69">
        <f>+'havelvac 7.2'!P184+'havelvac 7.3'!P184+'havelvac 7.4'!P184+'havelvac 7.5'!P184+'havelvac 7.6'!P184+'havelvac 7.7'!P184+'havelvac 7.9'!P184+'havelvac 7.8'!P184+'havelvac 7.10'!P184+'havelvac 7.11'!P184+'havelvac 7.12'!P184+'havelvac 7.13'!P184</f>
        <v>48912.299999999996</v>
      </c>
      <c r="W159" s="217" t="str">
        <f t="shared" si="19"/>
        <v xml:space="preserve"> </v>
      </c>
      <c r="X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17" t="str">
        <f t="shared" si="20"/>
        <v xml:space="preserve"> </v>
      </c>
      <c r="Z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17" t="str">
        <f t="shared" si="21"/>
        <v xml:space="preserve"> </v>
      </c>
      <c r="AB1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2" customFormat="1" hidden="1">
      <c r="A160" s="170" t="str">
        <f t="shared" si="15"/>
        <v>71040501135129</v>
      </c>
      <c r="B160" s="171" t="s">
        <v>439</v>
      </c>
      <c r="C160" s="129" t="s">
        <v>155</v>
      </c>
      <c r="D160" s="128" t="s">
        <v>149</v>
      </c>
      <c r="E160" s="127" t="s">
        <v>106</v>
      </c>
      <c r="F160" s="172" t="s">
        <v>444</v>
      </c>
      <c r="G160" s="126">
        <v>5129</v>
      </c>
      <c r="H160" s="22"/>
      <c r="I160" s="22"/>
      <c r="J160" s="23"/>
      <c r="K160" s="23"/>
      <c r="L160" s="26" t="s">
        <v>137</v>
      </c>
      <c r="M160" s="10">
        <v>5129</v>
      </c>
      <c r="N160" s="169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60" s="169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60" s="217" t="str">
        <f t="shared" si="16"/>
        <v xml:space="preserve"> </v>
      </c>
      <c r="Q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17" t="str">
        <f t="shared" si="17"/>
        <v xml:space="preserve"> </v>
      </c>
      <c r="S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17" t="str">
        <f t="shared" si="18"/>
        <v xml:space="preserve"> </v>
      </c>
      <c r="U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69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60" s="217" t="str">
        <f t="shared" si="19"/>
        <v xml:space="preserve"> </v>
      </c>
      <c r="X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17" t="str">
        <f t="shared" si="20"/>
        <v xml:space="preserve"> </v>
      </c>
      <c r="Z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17" t="str">
        <f t="shared" si="21"/>
        <v xml:space="preserve"> </v>
      </c>
      <c r="AB1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2" customFormat="1" hidden="1">
      <c r="A161" s="170" t="str">
        <f t="shared" si="15"/>
        <v>71040501135221</v>
      </c>
      <c r="B161" s="171" t="s">
        <v>439</v>
      </c>
      <c r="C161" s="129" t="s">
        <v>155</v>
      </c>
      <c r="D161" s="128" t="s">
        <v>149</v>
      </c>
      <c r="E161" s="127" t="s">
        <v>106</v>
      </c>
      <c r="F161" s="172" t="s">
        <v>444</v>
      </c>
      <c r="G161" s="126">
        <v>5221</v>
      </c>
      <c r="H161" s="22"/>
      <c r="I161" s="22"/>
      <c r="J161" s="23"/>
      <c r="K161" s="23"/>
      <c r="L161" s="29" t="s">
        <v>194</v>
      </c>
      <c r="M161" s="44">
        <v>5221</v>
      </c>
      <c r="N161" s="169">
        <f>+'havelvac 7.2'!N186+'havelvac 7.3'!N186+'havelvac 7.4'!N186+'havelvac 7.5'!N186+'havelvac 7.6'!N186+'havelvac 7.7'!N186+'havelvac 7.9'!N186+'havelvac 7.8'!N186+'havelvac 7.10'!N186+'havelvac 7.11'!N186+'havelvac 7.12'!N186+'havelvac 7.13'!N186</f>
        <v>71635.100000000006</v>
      </c>
      <c r="O161" s="169">
        <f>+'havelvac 7.2'!O186+'havelvac 7.3'!O186+'havelvac 7.4'!O186+'havelvac 7.5'!O186+'havelvac 7.6'!O186+'havelvac 7.7'!O186+'havelvac 7.9'!O186+'havelvac 7.8'!O186+'havelvac 7.10'!O186+'havelvac 7.11'!O186+'havelvac 7.12'!O186+'havelvac 7.13'!O186</f>
        <v>22810.799999999999</v>
      </c>
      <c r="P161" s="217" t="str">
        <f t="shared" si="16"/>
        <v xml:space="preserve"> </v>
      </c>
      <c r="Q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17" t="str">
        <f t="shared" si="17"/>
        <v xml:space="preserve"> </v>
      </c>
      <c r="S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17" t="str">
        <f t="shared" si="18"/>
        <v xml:space="preserve"> </v>
      </c>
      <c r="U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69">
        <f>+'havelvac 7.2'!P186+'havelvac 7.3'!P186+'havelvac 7.4'!P186+'havelvac 7.5'!P186+'havelvac 7.6'!P186+'havelvac 7.7'!P186+'havelvac 7.9'!P186+'havelvac 7.8'!P186+'havelvac 7.10'!P186+'havelvac 7.11'!P186+'havelvac 7.12'!P186+'havelvac 7.13'!P186</f>
        <v>48824.299999999996</v>
      </c>
      <c r="W161" s="217" t="str">
        <f t="shared" si="19"/>
        <v xml:space="preserve"> </v>
      </c>
      <c r="X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17" t="str">
        <f t="shared" si="20"/>
        <v xml:space="preserve"> </v>
      </c>
      <c r="Z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17" t="str">
        <f t="shared" si="21"/>
        <v xml:space="preserve"> </v>
      </c>
      <c r="AB1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84" customFormat="1" ht="54" hidden="1">
      <c r="A162" s="170" t="str">
        <f t="shared" si="15"/>
        <v>71040501140000</v>
      </c>
      <c r="B162" s="171" t="s">
        <v>439</v>
      </c>
      <c r="C162" s="129" t="s">
        <v>155</v>
      </c>
      <c r="D162" s="128" t="s">
        <v>149</v>
      </c>
      <c r="E162" s="127" t="s">
        <v>106</v>
      </c>
      <c r="F162" s="172" t="s">
        <v>445</v>
      </c>
      <c r="G162" s="173" t="s">
        <v>440</v>
      </c>
      <c r="H162" s="141"/>
      <c r="I162" s="142"/>
      <c r="J162" s="143"/>
      <c r="K162" s="143"/>
      <c r="L162" s="24" t="s">
        <v>195</v>
      </c>
      <c r="M162" s="25"/>
      <c r="N162" s="183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62" s="183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62" s="216" t="str">
        <f t="shared" si="16"/>
        <v xml:space="preserve"> </v>
      </c>
      <c r="Q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16" t="str">
        <f t="shared" si="17"/>
        <v xml:space="preserve"> </v>
      </c>
      <c r="S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16" t="str">
        <f t="shared" si="18"/>
        <v xml:space="preserve"> </v>
      </c>
      <c r="U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83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62" s="216" t="str">
        <f t="shared" si="19"/>
        <v xml:space="preserve"> </v>
      </c>
      <c r="X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16" t="str">
        <f t="shared" si="20"/>
        <v xml:space="preserve"> </v>
      </c>
      <c r="Z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16" t="str">
        <f t="shared" si="21"/>
        <v xml:space="preserve"> </v>
      </c>
      <c r="AB16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2" customFormat="1" hidden="1">
      <c r="A163" s="170" t="str">
        <f t="shared" si="15"/>
        <v>71040501144729</v>
      </c>
      <c r="B163" s="171" t="s">
        <v>439</v>
      </c>
      <c r="C163" s="129" t="s">
        <v>155</v>
      </c>
      <c r="D163" s="128" t="s">
        <v>149</v>
      </c>
      <c r="E163" s="127" t="s">
        <v>106</v>
      </c>
      <c r="F163" s="172" t="s">
        <v>445</v>
      </c>
      <c r="G163" s="126">
        <v>4729</v>
      </c>
      <c r="H163" s="22"/>
      <c r="I163" s="22"/>
      <c r="J163" s="23"/>
      <c r="K163" s="23"/>
      <c r="L163" s="26" t="s">
        <v>132</v>
      </c>
      <c r="M163" s="10">
        <v>4729</v>
      </c>
      <c r="N163" s="169">
        <f>+'havelvac 7.2'!N188+'havelvac 7.3'!N188+'havelvac 7.4'!N188+'havelvac 7.5'!N188+'havelvac 7.6'!N188+'havelvac 7.7'!N188+'havelvac 7.9'!N188+'havelvac 7.8'!N188+'havelvac 7.10'!N188+'havelvac 7.11'!N188+'havelvac 7.12'!N188+'havelvac 7.13'!N188</f>
        <v>745.1</v>
      </c>
      <c r="O163" s="169">
        <f>+'havelvac 7.2'!O188+'havelvac 7.3'!O188+'havelvac 7.4'!O188+'havelvac 7.5'!O188+'havelvac 7.6'!O188+'havelvac 7.7'!O188+'havelvac 7.9'!O188+'havelvac 7.8'!O188+'havelvac 7.10'!O188+'havelvac 7.11'!O188+'havelvac 7.12'!O188+'havelvac 7.13'!O188</f>
        <v>745.1</v>
      </c>
      <c r="P163" s="217" t="str">
        <f t="shared" si="16"/>
        <v xml:space="preserve"> </v>
      </c>
      <c r="Q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17" t="str">
        <f t="shared" si="17"/>
        <v xml:space="preserve"> </v>
      </c>
      <c r="S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17" t="str">
        <f t="shared" si="18"/>
        <v xml:space="preserve"> </v>
      </c>
      <c r="U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69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63" s="217" t="str">
        <f t="shared" si="19"/>
        <v xml:space="preserve"> </v>
      </c>
      <c r="X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17" t="str">
        <f t="shared" si="20"/>
        <v xml:space="preserve"> </v>
      </c>
      <c r="Z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17" t="str">
        <f t="shared" si="21"/>
        <v xml:space="preserve"> </v>
      </c>
      <c r="AB1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84" customFormat="1" ht="13.5" hidden="1">
      <c r="A164" s="170" t="str">
        <f t="shared" si="15"/>
        <v>71040501150000</v>
      </c>
      <c r="B164" s="171" t="s">
        <v>439</v>
      </c>
      <c r="C164" s="129" t="s">
        <v>155</v>
      </c>
      <c r="D164" s="128" t="s">
        <v>149</v>
      </c>
      <c r="E164" s="127" t="s">
        <v>106</v>
      </c>
      <c r="F164" s="172" t="s">
        <v>446</v>
      </c>
      <c r="G164" s="173" t="s">
        <v>440</v>
      </c>
      <c r="H164" s="141"/>
      <c r="I164" s="142"/>
      <c r="J164" s="143"/>
      <c r="K164" s="143"/>
      <c r="L164" s="24" t="s">
        <v>196</v>
      </c>
      <c r="M164" s="25"/>
      <c r="N164" s="183">
        <f>+'havelvac 7.2'!N189+'havelvac 7.3'!N189+'havelvac 7.4'!N189+'havelvac 7.5'!N189+'havelvac 7.6'!N189+'havelvac 7.7'!N189+'havelvac 7.9'!N189+'havelvac 7.8'!N189+'havelvac 7.10'!N189+'havelvac 7.11'!N189+'havelvac 7.12'!N189+'havelvac 7.13'!N189</f>
        <v>745.1</v>
      </c>
      <c r="O164" s="183">
        <f>+'havelvac 7.2'!O189+'havelvac 7.3'!O189+'havelvac 7.4'!O189+'havelvac 7.5'!O189+'havelvac 7.6'!O189+'havelvac 7.7'!O189+'havelvac 7.9'!O189+'havelvac 7.8'!O189+'havelvac 7.10'!O189+'havelvac 7.11'!O189+'havelvac 7.12'!O189+'havelvac 7.13'!O189</f>
        <v>745.1</v>
      </c>
      <c r="P164" s="216" t="str">
        <f t="shared" si="16"/>
        <v xml:space="preserve"> </v>
      </c>
      <c r="Q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16" t="str">
        <f t="shared" si="17"/>
        <v xml:space="preserve"> </v>
      </c>
      <c r="S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16" t="str">
        <f t="shared" si="18"/>
        <v xml:space="preserve"> </v>
      </c>
      <c r="U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83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64" s="216" t="str">
        <f t="shared" si="19"/>
        <v xml:space="preserve"> </v>
      </c>
      <c r="X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16" t="str">
        <f t="shared" si="20"/>
        <v xml:space="preserve"> </v>
      </c>
      <c r="Z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16" t="str">
        <f t="shared" si="21"/>
        <v xml:space="preserve"> </v>
      </c>
      <c r="AB16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2" customFormat="1" hidden="1">
      <c r="A165" s="170" t="str">
        <f t="shared" si="15"/>
        <v>71040501155112</v>
      </c>
      <c r="B165" s="171" t="s">
        <v>439</v>
      </c>
      <c r="C165" s="129" t="s">
        <v>155</v>
      </c>
      <c r="D165" s="128" t="s">
        <v>149</v>
      </c>
      <c r="E165" s="127" t="s">
        <v>106</v>
      </c>
      <c r="F165" s="172" t="s">
        <v>446</v>
      </c>
      <c r="G165" s="126">
        <v>5112</v>
      </c>
      <c r="H165" s="22"/>
      <c r="I165" s="22"/>
      <c r="J165" s="23"/>
      <c r="K165" s="23"/>
      <c r="L165" s="27" t="s">
        <v>173</v>
      </c>
      <c r="M165" s="10">
        <v>5112</v>
      </c>
      <c r="N165" s="169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65" s="169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65" s="217" t="str">
        <f t="shared" si="16"/>
        <v xml:space="preserve"> </v>
      </c>
      <c r="Q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17" t="str">
        <f t="shared" si="17"/>
        <v xml:space="preserve"> </v>
      </c>
      <c r="S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17" t="str">
        <f t="shared" si="18"/>
        <v xml:space="preserve"> </v>
      </c>
      <c r="U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69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65" s="217" t="str">
        <f t="shared" si="19"/>
        <v xml:space="preserve"> </v>
      </c>
      <c r="X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17" t="str">
        <f t="shared" si="20"/>
        <v xml:space="preserve"> </v>
      </c>
      <c r="Z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17" t="str">
        <f t="shared" si="21"/>
        <v xml:space="preserve"> </v>
      </c>
      <c r="AB1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2" customFormat="1" hidden="1">
      <c r="A166" s="170" t="str">
        <f t="shared" si="15"/>
        <v>71040501155133</v>
      </c>
      <c r="B166" s="171" t="s">
        <v>439</v>
      </c>
      <c r="C166" s="129" t="s">
        <v>155</v>
      </c>
      <c r="D166" s="128" t="s">
        <v>149</v>
      </c>
      <c r="E166" s="127" t="s">
        <v>106</v>
      </c>
      <c r="F166" s="172" t="s">
        <v>446</v>
      </c>
      <c r="G166" s="126">
        <v>5133</v>
      </c>
      <c r="H166" s="22"/>
      <c r="I166" s="22"/>
      <c r="J166" s="23"/>
      <c r="K166" s="23"/>
      <c r="L166" s="26" t="s">
        <v>197</v>
      </c>
      <c r="M166" s="10">
        <v>5133</v>
      </c>
      <c r="N166" s="169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66" s="169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66" s="217" t="str">
        <f t="shared" si="16"/>
        <v xml:space="preserve"> </v>
      </c>
      <c r="Q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17" t="str">
        <f t="shared" si="17"/>
        <v xml:space="preserve"> </v>
      </c>
      <c r="S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17" t="str">
        <f t="shared" si="18"/>
        <v xml:space="preserve"> </v>
      </c>
      <c r="U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69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66" s="217" t="str">
        <f t="shared" si="19"/>
        <v xml:space="preserve"> </v>
      </c>
      <c r="X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17" t="str">
        <f t="shared" si="20"/>
        <v xml:space="preserve"> </v>
      </c>
      <c r="Z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17" t="str">
        <f t="shared" si="21"/>
        <v xml:space="preserve"> </v>
      </c>
      <c r="AB1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2" customFormat="1" hidden="1">
      <c r="A167" s="170" t="str">
        <f t="shared" si="15"/>
        <v>71040501155134</v>
      </c>
      <c r="B167" s="171" t="s">
        <v>439</v>
      </c>
      <c r="C167" s="129" t="s">
        <v>155</v>
      </c>
      <c r="D167" s="128" t="s">
        <v>149</v>
      </c>
      <c r="E167" s="127" t="s">
        <v>106</v>
      </c>
      <c r="F167" s="172" t="s">
        <v>446</v>
      </c>
      <c r="G167" s="126">
        <v>5134</v>
      </c>
      <c r="H167" s="22"/>
      <c r="I167" s="22"/>
      <c r="J167" s="23"/>
      <c r="K167" s="23"/>
      <c r="L167" s="26" t="s">
        <v>198</v>
      </c>
      <c r="M167" s="10">
        <v>5134</v>
      </c>
      <c r="N167" s="169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67" s="169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67" s="217" t="str">
        <f t="shared" si="16"/>
        <v xml:space="preserve"> </v>
      </c>
      <c r="Q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17" t="str">
        <f t="shared" si="17"/>
        <v xml:space="preserve"> </v>
      </c>
      <c r="S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17" t="str">
        <f t="shared" si="18"/>
        <v xml:space="preserve"> </v>
      </c>
      <c r="U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69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67" s="217" t="str">
        <f t="shared" si="19"/>
        <v xml:space="preserve"> </v>
      </c>
      <c r="X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17" t="str">
        <f t="shared" si="20"/>
        <v xml:space="preserve"> </v>
      </c>
      <c r="Z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17" t="str">
        <f t="shared" si="21"/>
        <v xml:space="preserve"> </v>
      </c>
      <c r="AB1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79" customFormat="1" ht="12.75">
      <c r="A168" s="170" t="str">
        <f t="shared" si="15"/>
        <v>71040505000000</v>
      </c>
      <c r="B168" s="171" t="s">
        <v>439</v>
      </c>
      <c r="C168" s="129" t="s">
        <v>155</v>
      </c>
      <c r="D168" s="128" t="s">
        <v>149</v>
      </c>
      <c r="E168" s="127" t="s">
        <v>149</v>
      </c>
      <c r="F168" s="172" t="s">
        <v>441</v>
      </c>
      <c r="G168" s="173" t="s">
        <v>440</v>
      </c>
      <c r="H168" s="146">
        <v>2455</v>
      </c>
      <c r="I168" s="147" t="s">
        <v>155</v>
      </c>
      <c r="J168" s="148">
        <v>5</v>
      </c>
      <c r="K168" s="148">
        <v>5</v>
      </c>
      <c r="L168" s="149" t="s">
        <v>199</v>
      </c>
      <c r="M168" s="150"/>
      <c r="N168" s="178">
        <f>+'havelvac 7.2'!N193+'havelvac 7.3'!N193+'havelvac 7.4'!N193+'havelvac 7.5'!N193+'havelvac 7.6'!N193+'havelvac 7.7'!N193+'havelvac 7.9'!N193+'havelvac 7.8'!N193+'havelvac 7.10'!N193+'havelvac 7.11'!N193+'havelvac 7.12'!N193+'havelvac 7.13'!N193</f>
        <v>2916.3</v>
      </c>
      <c r="O168" s="178">
        <f>+'havelvac 7.2'!O193+'havelvac 7.3'!O193+'havelvac 7.4'!O193+'havelvac 7.5'!O193+'havelvac 7.6'!O193+'havelvac 7.7'!O193+'havelvac 7.9'!O193+'havelvac 7.8'!O193+'havelvac 7.10'!O193+'havelvac 7.11'!O193+'havelvac 7.12'!O193+'havelvac 7.13'!O193</f>
        <v>2916.3</v>
      </c>
      <c r="P168" s="215" t="str">
        <f t="shared" si="16"/>
        <v xml:space="preserve"> </v>
      </c>
      <c r="Q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15" t="str">
        <f t="shared" si="17"/>
        <v xml:space="preserve"> </v>
      </c>
      <c r="S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15" t="str">
        <f t="shared" si="18"/>
        <v xml:space="preserve"> </v>
      </c>
      <c r="U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78">
        <f>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  <c r="W168" s="215" t="str">
        <f t="shared" si="19"/>
        <v xml:space="preserve"> </v>
      </c>
      <c r="X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15" t="str">
        <f t="shared" si="20"/>
        <v xml:space="preserve"> </v>
      </c>
      <c r="Z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15" t="str">
        <f t="shared" si="21"/>
        <v xml:space="preserve"> </v>
      </c>
      <c r="AB16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2" customFormat="1" ht="12.75">
      <c r="A169" s="170" t="str">
        <f t="shared" si="15"/>
        <v>71040505000001</v>
      </c>
      <c r="B169" s="171" t="s">
        <v>439</v>
      </c>
      <c r="C169" s="129" t="s">
        <v>155</v>
      </c>
      <c r="D169" s="128" t="s">
        <v>149</v>
      </c>
      <c r="E169" s="127" t="s">
        <v>149</v>
      </c>
      <c r="F169" s="172" t="s">
        <v>441</v>
      </c>
      <c r="G169" s="173" t="s">
        <v>96</v>
      </c>
      <c r="H169" s="22"/>
      <c r="I169" s="22"/>
      <c r="J169" s="23"/>
      <c r="K169" s="23"/>
      <c r="L169" s="27" t="s">
        <v>108</v>
      </c>
      <c r="M169" s="28"/>
      <c r="N169" s="176">
        <f>+'havelvac 7.2'!N194+'havelvac 7.3'!N194+'havelvac 7.4'!N194+'havelvac 7.5'!N194+'havelvac 7.6'!N194+'havelvac 7.7'!N194+'havelvac 7.9'!N194+'havelvac 7.8'!N194+'havelvac 7.10'!N194+'havelvac 7.11'!N194+'havelvac 7.12'!N194+'havelvac 7.13'!N194</f>
        <v>2916.3</v>
      </c>
      <c r="O169" s="176">
        <f>+'havelvac 7.2'!O194+'havelvac 7.3'!O194+'havelvac 7.4'!O194+'havelvac 7.5'!O194+'havelvac 7.6'!O194+'havelvac 7.7'!O194+'havelvac 7.9'!O194+'havelvac 7.8'!O194+'havelvac 7.10'!O194+'havelvac 7.11'!O194+'havelvac 7.12'!O194+'havelvac 7.13'!O194</f>
        <v>2916.3</v>
      </c>
      <c r="P169" s="213" t="str">
        <f t="shared" si="16"/>
        <v xml:space="preserve"> </v>
      </c>
      <c r="Q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13" t="str">
        <f t="shared" si="17"/>
        <v xml:space="preserve"> </v>
      </c>
      <c r="S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13" t="str">
        <f t="shared" si="18"/>
        <v xml:space="preserve"> </v>
      </c>
      <c r="U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7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69" s="213" t="str">
        <f t="shared" si="19"/>
        <v xml:space="preserve"> </v>
      </c>
      <c r="X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13" t="str">
        <f t="shared" si="20"/>
        <v xml:space="preserve"> </v>
      </c>
      <c r="Z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13" t="str">
        <f t="shared" si="21"/>
        <v xml:space="preserve"> </v>
      </c>
      <c r="AB16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84" customFormat="1" ht="13.5">
      <c r="A170" s="170" t="str">
        <f t="shared" si="15"/>
        <v>71040505010000</v>
      </c>
      <c r="B170" s="171" t="s">
        <v>439</v>
      </c>
      <c r="C170" s="129" t="s">
        <v>155</v>
      </c>
      <c r="D170" s="128" t="s">
        <v>149</v>
      </c>
      <c r="E170" s="127" t="s">
        <v>149</v>
      </c>
      <c r="F170" s="172" t="s">
        <v>106</v>
      </c>
      <c r="G170" s="173" t="s">
        <v>440</v>
      </c>
      <c r="H170" s="141"/>
      <c r="I170" s="142"/>
      <c r="J170" s="143"/>
      <c r="K170" s="143"/>
      <c r="L170" s="24" t="s">
        <v>200</v>
      </c>
      <c r="M170" s="25"/>
      <c r="N170" s="183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70" s="183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70" s="216" t="str">
        <f t="shared" si="16"/>
        <v xml:space="preserve"> </v>
      </c>
      <c r="Q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16" t="str">
        <f t="shared" si="17"/>
        <v xml:space="preserve"> </v>
      </c>
      <c r="S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16" t="str">
        <f t="shared" si="18"/>
        <v xml:space="preserve"> </v>
      </c>
      <c r="U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83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70" s="216" t="str">
        <f t="shared" si="19"/>
        <v xml:space="preserve"> </v>
      </c>
      <c r="X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16" t="str">
        <f t="shared" si="20"/>
        <v xml:space="preserve"> </v>
      </c>
      <c r="Z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16" t="str">
        <f t="shared" si="21"/>
        <v xml:space="preserve"> </v>
      </c>
      <c r="AB1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2" customFormat="1">
      <c r="A171" s="170" t="str">
        <f t="shared" si="15"/>
        <v>71040505015129</v>
      </c>
      <c r="B171" s="171" t="s">
        <v>439</v>
      </c>
      <c r="C171" s="129" t="s">
        <v>155</v>
      </c>
      <c r="D171" s="128" t="s">
        <v>149</v>
      </c>
      <c r="E171" s="127" t="s">
        <v>149</v>
      </c>
      <c r="F171" s="172" t="s">
        <v>106</v>
      </c>
      <c r="G171" s="126">
        <v>5129</v>
      </c>
      <c r="H171" s="15"/>
      <c r="I171" s="22"/>
      <c r="J171" s="23"/>
      <c r="K171" s="23"/>
      <c r="L171" s="27" t="s">
        <v>137</v>
      </c>
      <c r="M171" s="11">
        <v>5129</v>
      </c>
      <c r="N171" s="169">
        <f>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71" s="169">
        <f>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71" s="217" t="str">
        <f t="shared" si="16"/>
        <v xml:space="preserve"> </v>
      </c>
      <c r="Q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17" t="str">
        <f t="shared" si="17"/>
        <v xml:space="preserve"> </v>
      </c>
      <c r="S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17" t="str">
        <f t="shared" si="18"/>
        <v xml:space="preserve"> </v>
      </c>
      <c r="U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69">
        <f>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  <c r="W171" s="217" t="str">
        <f t="shared" si="19"/>
        <v xml:space="preserve"> </v>
      </c>
      <c r="X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17" t="str">
        <f t="shared" si="20"/>
        <v xml:space="preserve"> </v>
      </c>
      <c r="Z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17" t="str">
        <f t="shared" si="21"/>
        <v xml:space="preserve"> </v>
      </c>
      <c r="AB1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84" customFormat="1" ht="27" hidden="1">
      <c r="A172" s="170" t="str">
        <f t="shared" si="15"/>
        <v>71040505020000</v>
      </c>
      <c r="B172" s="171" t="s">
        <v>439</v>
      </c>
      <c r="C172" s="129" t="s">
        <v>155</v>
      </c>
      <c r="D172" s="128" t="s">
        <v>149</v>
      </c>
      <c r="E172" s="127" t="s">
        <v>149</v>
      </c>
      <c r="F172" s="172" t="s">
        <v>140</v>
      </c>
      <c r="G172" s="173" t="s">
        <v>440</v>
      </c>
      <c r="H172" s="141"/>
      <c r="I172" s="142"/>
      <c r="J172" s="143"/>
      <c r="K172" s="143"/>
      <c r="L172" s="24" t="s">
        <v>201</v>
      </c>
      <c r="M172" s="25"/>
      <c r="N172" s="183">
        <f>+'havelvac 7.2'!N197+'havelvac 7.3'!N197+'havelvac 7.4'!N197+'havelvac 7.5'!N197+'havelvac 7.6'!N197+'havelvac 7.7'!N197+'havelvac 7.9'!N197+'havelvac 7.8'!N197+'havelvac 7.10'!N197+'havelvac 7.11'!N197+'havelvac 7.12'!N197+'havelvac 7.13'!N197</f>
        <v>19305.5</v>
      </c>
      <c r="O172" s="183">
        <f>+'havelvac 7.2'!O197+'havelvac 7.3'!O197+'havelvac 7.4'!O197+'havelvac 7.5'!O197+'havelvac 7.6'!O197+'havelvac 7.7'!O197+'havelvac 7.9'!O197+'havelvac 7.8'!O197+'havelvac 7.10'!O197+'havelvac 7.11'!O197+'havelvac 7.12'!O197+'havelvac 7.13'!O197</f>
        <v>6043.2999999999993</v>
      </c>
      <c r="P172" s="216" t="str">
        <f t="shared" si="16"/>
        <v xml:space="preserve"> </v>
      </c>
      <c r="Q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16" t="str">
        <f t="shared" si="17"/>
        <v xml:space="preserve"> </v>
      </c>
      <c r="S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16" t="str">
        <f t="shared" si="18"/>
        <v xml:space="preserve"> </v>
      </c>
      <c r="U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83">
        <f>+'havelvac 7.2'!P197+'havelvac 7.3'!P197+'havelvac 7.4'!P197+'havelvac 7.5'!P197+'havelvac 7.6'!P197+'havelvac 7.7'!P197+'havelvac 7.9'!P197+'havelvac 7.8'!P197+'havelvac 7.10'!P197+'havelvac 7.11'!P197+'havelvac 7.12'!P197+'havelvac 7.13'!P197</f>
        <v>13262.2</v>
      </c>
      <c r="W172" s="216" t="str">
        <f t="shared" si="19"/>
        <v xml:space="preserve"> </v>
      </c>
      <c r="X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16" t="str">
        <f t="shared" si="20"/>
        <v xml:space="preserve"> </v>
      </c>
      <c r="Z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16" t="str">
        <f t="shared" si="21"/>
        <v xml:space="preserve"> </v>
      </c>
      <c r="AB1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2" customFormat="1" ht="25.5" hidden="1">
      <c r="A173" s="170" t="str">
        <f t="shared" si="15"/>
        <v>71040505024511</v>
      </c>
      <c r="B173" s="171" t="s">
        <v>439</v>
      </c>
      <c r="C173" s="129" t="s">
        <v>155</v>
      </c>
      <c r="D173" s="128" t="s">
        <v>149</v>
      </c>
      <c r="E173" s="127" t="s">
        <v>149</v>
      </c>
      <c r="F173" s="172" t="s">
        <v>140</v>
      </c>
      <c r="G173" s="126">
        <v>4511</v>
      </c>
      <c r="H173" s="22"/>
      <c r="I173" s="22"/>
      <c r="J173" s="23"/>
      <c r="K173" s="23"/>
      <c r="L173" s="26" t="s">
        <v>131</v>
      </c>
      <c r="M173" s="10">
        <v>4511</v>
      </c>
      <c r="N173" s="169">
        <f>+'havelvac 7.2'!N198+'havelvac 7.3'!N198+'havelvac 7.4'!N198+'havelvac 7.5'!N198+'havelvac 7.6'!N198+'havelvac 7.7'!N198+'havelvac 7.9'!N198+'havelvac 7.8'!N198+'havelvac 7.10'!N198+'havelvac 7.11'!N198+'havelvac 7.12'!N198+'havelvac 7.13'!N198</f>
        <v>6043.2999999999993</v>
      </c>
      <c r="O173" s="169">
        <f>+'havelvac 7.2'!O198+'havelvac 7.3'!O198+'havelvac 7.4'!O198+'havelvac 7.5'!O198+'havelvac 7.6'!O198+'havelvac 7.7'!O198+'havelvac 7.9'!O198+'havelvac 7.8'!O198+'havelvac 7.10'!O198+'havelvac 7.11'!O198+'havelvac 7.12'!O198+'havelvac 7.13'!O198</f>
        <v>6043.2999999999993</v>
      </c>
      <c r="P173" s="217" t="str">
        <f t="shared" si="16"/>
        <v xml:space="preserve"> </v>
      </c>
      <c r="Q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17" t="str">
        <f t="shared" si="17"/>
        <v xml:space="preserve"> </v>
      </c>
      <c r="S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17" t="str">
        <f t="shared" si="18"/>
        <v xml:space="preserve"> </v>
      </c>
      <c r="U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69">
        <f>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  <c r="W173" s="217" t="str">
        <f t="shared" si="19"/>
        <v xml:space="preserve"> </v>
      </c>
      <c r="X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17" t="str">
        <f t="shared" si="20"/>
        <v xml:space="preserve"> </v>
      </c>
      <c r="Z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17" t="str">
        <f t="shared" si="21"/>
        <v xml:space="preserve"> </v>
      </c>
      <c r="AB1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84" customFormat="1" ht="27" hidden="1">
      <c r="A174" s="170" t="str">
        <f t="shared" si="15"/>
        <v>71040505030000</v>
      </c>
      <c r="B174" s="171" t="s">
        <v>439</v>
      </c>
      <c r="C174" s="129" t="s">
        <v>155</v>
      </c>
      <c r="D174" s="128" t="s">
        <v>149</v>
      </c>
      <c r="E174" s="127" t="s">
        <v>149</v>
      </c>
      <c r="F174" s="172" t="s">
        <v>442</v>
      </c>
      <c r="G174" s="173" t="s">
        <v>440</v>
      </c>
      <c r="H174" s="141"/>
      <c r="I174" s="142"/>
      <c r="J174" s="143"/>
      <c r="K174" s="143"/>
      <c r="L174" s="24" t="s">
        <v>202</v>
      </c>
      <c r="M174" s="25"/>
      <c r="N174" s="183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74" s="183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74" s="216" t="str">
        <f t="shared" si="16"/>
        <v xml:space="preserve"> </v>
      </c>
      <c r="Q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16" t="str">
        <f t="shared" si="17"/>
        <v xml:space="preserve"> </v>
      </c>
      <c r="S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16" t="str">
        <f t="shared" si="18"/>
        <v xml:space="preserve"> </v>
      </c>
      <c r="U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83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74" s="216" t="str">
        <f t="shared" si="19"/>
        <v xml:space="preserve"> </v>
      </c>
      <c r="X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16" t="str">
        <f t="shared" si="20"/>
        <v xml:space="preserve"> </v>
      </c>
      <c r="Z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16" t="str">
        <f t="shared" si="21"/>
        <v xml:space="preserve"> </v>
      </c>
      <c r="AB1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2" customFormat="1" ht="25.5" hidden="1">
      <c r="A175" s="170" t="str">
        <f t="shared" si="15"/>
        <v>71040505034511</v>
      </c>
      <c r="B175" s="171" t="s">
        <v>439</v>
      </c>
      <c r="C175" s="129" t="s">
        <v>155</v>
      </c>
      <c r="D175" s="128" t="s">
        <v>149</v>
      </c>
      <c r="E175" s="127" t="s">
        <v>149</v>
      </c>
      <c r="F175" s="172" t="s">
        <v>442</v>
      </c>
      <c r="G175" s="126">
        <v>4511</v>
      </c>
      <c r="H175" s="22"/>
      <c r="I175" s="22"/>
      <c r="J175" s="23"/>
      <c r="K175" s="23"/>
      <c r="L175" s="26" t="s">
        <v>131</v>
      </c>
      <c r="M175" s="10">
        <v>4511</v>
      </c>
      <c r="N175" s="169">
        <f>+'havelvac 7.2'!N200+'havelvac 7.3'!N200+'havelvac 7.4'!N200+'havelvac 7.5'!N200+'havelvac 7.6'!N200+'havelvac 7.7'!N200+'havelvac 7.9'!N200+'havelvac 7.8'!N200+'havelvac 7.10'!N200+'havelvac 7.11'!N200+'havelvac 7.12'!N200+'havelvac 7.13'!N200</f>
        <v>13262.2</v>
      </c>
      <c r="O175" s="16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75" s="217" t="str">
        <f t="shared" si="16"/>
        <v xml:space="preserve"> </v>
      </c>
      <c r="Q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17" t="str">
        <f t="shared" si="17"/>
        <v xml:space="preserve"> </v>
      </c>
      <c r="S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17" t="str">
        <f t="shared" si="18"/>
        <v xml:space="preserve"> </v>
      </c>
      <c r="U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69">
        <f>+'havelvac 7.2'!P200+'havelvac 7.3'!P200+'havelvac 7.4'!P200+'havelvac 7.5'!P200+'havelvac 7.6'!P200+'havelvac 7.7'!P200+'havelvac 7.9'!P200+'havelvac 7.8'!P200+'havelvac 7.10'!P200+'havelvac 7.11'!P200+'havelvac 7.12'!P200+'havelvac 7.13'!P200</f>
        <v>13262.2</v>
      </c>
      <c r="W175" s="217" t="str">
        <f t="shared" si="19"/>
        <v xml:space="preserve"> </v>
      </c>
      <c r="X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17" t="str">
        <f t="shared" si="20"/>
        <v xml:space="preserve"> </v>
      </c>
      <c r="Z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17" t="str">
        <f t="shared" si="21"/>
        <v xml:space="preserve"> </v>
      </c>
      <c r="AB1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84" customFormat="1" ht="54" hidden="1">
      <c r="A176" s="170" t="str">
        <f t="shared" si="15"/>
        <v>71040505040000</v>
      </c>
      <c r="B176" s="171" t="s">
        <v>439</v>
      </c>
      <c r="C176" s="129" t="s">
        <v>155</v>
      </c>
      <c r="D176" s="128" t="s">
        <v>149</v>
      </c>
      <c r="E176" s="127" t="s">
        <v>149</v>
      </c>
      <c r="F176" s="172" t="s">
        <v>155</v>
      </c>
      <c r="G176" s="173" t="s">
        <v>440</v>
      </c>
      <c r="H176" s="141"/>
      <c r="I176" s="142"/>
      <c r="J176" s="143"/>
      <c r="K176" s="143"/>
      <c r="L176" s="24" t="s">
        <v>203</v>
      </c>
      <c r="M176" s="25"/>
      <c r="N176" s="183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76" s="183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76" s="216" t="str">
        <f t="shared" si="16"/>
        <v xml:space="preserve"> </v>
      </c>
      <c r="Q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16" t="str">
        <f t="shared" si="17"/>
        <v xml:space="preserve"> </v>
      </c>
      <c r="S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16" t="str">
        <f t="shared" si="18"/>
        <v xml:space="preserve"> </v>
      </c>
      <c r="U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83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76" s="216" t="str">
        <f t="shared" si="19"/>
        <v xml:space="preserve"> </v>
      </c>
      <c r="X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16" t="str">
        <f t="shared" si="20"/>
        <v xml:space="preserve"> </v>
      </c>
      <c r="Z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16" t="str">
        <f t="shared" si="21"/>
        <v xml:space="preserve"> </v>
      </c>
      <c r="AB17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2" customFormat="1" hidden="1">
      <c r="A177" s="170" t="str">
        <f t="shared" si="15"/>
        <v>71040505044861</v>
      </c>
      <c r="B177" s="171" t="s">
        <v>439</v>
      </c>
      <c r="C177" s="129" t="s">
        <v>155</v>
      </c>
      <c r="D177" s="128" t="s">
        <v>149</v>
      </c>
      <c r="E177" s="127" t="s">
        <v>149</v>
      </c>
      <c r="F177" s="172" t="s">
        <v>155</v>
      </c>
      <c r="G177" s="126">
        <v>4861</v>
      </c>
      <c r="H177" s="22"/>
      <c r="I177" s="22"/>
      <c r="J177" s="23"/>
      <c r="K177" s="23"/>
      <c r="L177" s="29" t="s">
        <v>134</v>
      </c>
      <c r="M177" s="44">
        <v>4861</v>
      </c>
      <c r="N177" s="169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77" s="169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77" s="217" t="str">
        <f t="shared" si="16"/>
        <v xml:space="preserve"> </v>
      </c>
      <c r="Q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17" t="str">
        <f t="shared" si="17"/>
        <v xml:space="preserve"> </v>
      </c>
      <c r="S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17" t="str">
        <f t="shared" si="18"/>
        <v xml:space="preserve"> </v>
      </c>
      <c r="U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69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77" s="217" t="str">
        <f t="shared" si="19"/>
        <v xml:space="preserve"> </v>
      </c>
      <c r="X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17" t="str">
        <f t="shared" si="20"/>
        <v xml:space="preserve"> </v>
      </c>
      <c r="Z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17" t="str">
        <f t="shared" si="21"/>
        <v xml:space="preserve"> </v>
      </c>
      <c r="AB1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84" customFormat="1" ht="40.5" hidden="1">
      <c r="A178" s="170" t="str">
        <f t="shared" si="15"/>
        <v>71040505050000</v>
      </c>
      <c r="B178" s="171" t="s">
        <v>439</v>
      </c>
      <c r="C178" s="129" t="s">
        <v>155</v>
      </c>
      <c r="D178" s="128" t="s">
        <v>149</v>
      </c>
      <c r="E178" s="127" t="s">
        <v>149</v>
      </c>
      <c r="F178" s="172" t="s">
        <v>149</v>
      </c>
      <c r="G178" s="173" t="s">
        <v>440</v>
      </c>
      <c r="H178" s="141"/>
      <c r="I178" s="142"/>
      <c r="J178" s="143"/>
      <c r="K178" s="143"/>
      <c r="L178" s="24" t="s">
        <v>204</v>
      </c>
      <c r="M178" s="25"/>
      <c r="N178" s="183">
        <f>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178" s="183">
        <f>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178" s="216" t="str">
        <f t="shared" si="16"/>
        <v xml:space="preserve"> </v>
      </c>
      <c r="Q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16" t="str">
        <f t="shared" si="17"/>
        <v xml:space="preserve"> </v>
      </c>
      <c r="S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16" t="str">
        <f t="shared" si="18"/>
        <v xml:space="preserve"> </v>
      </c>
      <c r="U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83">
        <f>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  <c r="W178" s="216" t="str">
        <f t="shared" si="19"/>
        <v xml:space="preserve"> </v>
      </c>
      <c r="X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16" t="str">
        <f t="shared" si="20"/>
        <v xml:space="preserve"> </v>
      </c>
      <c r="Z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16" t="str">
        <f t="shared" si="21"/>
        <v xml:space="preserve"> </v>
      </c>
      <c r="AB17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2" customFormat="1" hidden="1">
      <c r="A179" s="170" t="str">
        <f t="shared" si="15"/>
        <v>71040505054861</v>
      </c>
      <c r="B179" s="171" t="s">
        <v>439</v>
      </c>
      <c r="C179" s="129" t="s">
        <v>155</v>
      </c>
      <c r="D179" s="128" t="s">
        <v>149</v>
      </c>
      <c r="E179" s="127" t="s">
        <v>149</v>
      </c>
      <c r="F179" s="172" t="s">
        <v>149</v>
      </c>
      <c r="G179" s="126">
        <v>4861</v>
      </c>
      <c r="H179" s="22"/>
      <c r="I179" s="22"/>
      <c r="J179" s="23"/>
      <c r="K179" s="23"/>
      <c r="L179" s="29" t="s">
        <v>134</v>
      </c>
      <c r="M179" s="44">
        <v>4861</v>
      </c>
      <c r="N179" s="169">
        <f>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179" s="169">
        <f>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179" s="217" t="str">
        <f t="shared" si="16"/>
        <v xml:space="preserve"> </v>
      </c>
      <c r="Q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17" t="str">
        <f t="shared" si="17"/>
        <v xml:space="preserve"> </v>
      </c>
      <c r="S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17" t="str">
        <f t="shared" si="18"/>
        <v xml:space="preserve"> </v>
      </c>
      <c r="U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69">
        <f>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  <c r="W179" s="217" t="str">
        <f t="shared" si="19"/>
        <v xml:space="preserve"> </v>
      </c>
      <c r="X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17" t="str">
        <f t="shared" si="20"/>
        <v xml:space="preserve"> </v>
      </c>
      <c r="Z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17" t="str">
        <f t="shared" si="21"/>
        <v xml:space="preserve"> </v>
      </c>
      <c r="AB1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84" customFormat="1" ht="67.5" hidden="1">
      <c r="A180" s="170" t="str">
        <f t="shared" si="15"/>
        <v>71040505060000</v>
      </c>
      <c r="B180" s="171" t="s">
        <v>439</v>
      </c>
      <c r="C180" s="129" t="s">
        <v>155</v>
      </c>
      <c r="D180" s="128" t="s">
        <v>149</v>
      </c>
      <c r="E180" s="127" t="s">
        <v>149</v>
      </c>
      <c r="F180" s="172" t="s">
        <v>157</v>
      </c>
      <c r="G180" s="173" t="s">
        <v>440</v>
      </c>
      <c r="H180" s="141"/>
      <c r="I180" s="142"/>
      <c r="J180" s="143"/>
      <c r="K180" s="143"/>
      <c r="L180" s="24" t="s">
        <v>205</v>
      </c>
      <c r="M180" s="25"/>
      <c r="N180" s="183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80" s="183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80" s="216" t="str">
        <f t="shared" si="16"/>
        <v xml:space="preserve"> </v>
      </c>
      <c r="Q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16" t="str">
        <f t="shared" si="17"/>
        <v xml:space="preserve"> </v>
      </c>
      <c r="S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16" t="str">
        <f t="shared" si="18"/>
        <v xml:space="preserve"> </v>
      </c>
      <c r="U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83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80" s="216" t="str">
        <f t="shared" si="19"/>
        <v xml:space="preserve"> </v>
      </c>
      <c r="X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16" t="str">
        <f t="shared" si="20"/>
        <v xml:space="preserve"> </v>
      </c>
      <c r="Z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16" t="str">
        <f t="shared" si="21"/>
        <v xml:space="preserve"> </v>
      </c>
      <c r="AB1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2" customFormat="1" hidden="1">
      <c r="A181" s="170" t="str">
        <f t="shared" si="15"/>
        <v>71040505064861</v>
      </c>
      <c r="B181" s="171" t="s">
        <v>439</v>
      </c>
      <c r="C181" s="129" t="s">
        <v>155</v>
      </c>
      <c r="D181" s="128" t="s">
        <v>149</v>
      </c>
      <c r="E181" s="127" t="s">
        <v>149</v>
      </c>
      <c r="F181" s="172" t="s">
        <v>157</v>
      </c>
      <c r="G181" s="126">
        <v>4861</v>
      </c>
      <c r="H181" s="22"/>
      <c r="I181" s="22"/>
      <c r="J181" s="23"/>
      <c r="K181" s="23"/>
      <c r="L181" s="29" t="s">
        <v>134</v>
      </c>
      <c r="M181" s="44">
        <v>4861</v>
      </c>
      <c r="N181" s="16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81" s="16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81" s="217" t="str">
        <f t="shared" si="16"/>
        <v xml:space="preserve"> </v>
      </c>
      <c r="Q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17" t="str">
        <f t="shared" si="17"/>
        <v xml:space="preserve"> </v>
      </c>
      <c r="S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17" t="str">
        <f t="shared" si="18"/>
        <v xml:space="preserve"> </v>
      </c>
      <c r="U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6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81" s="217" t="str">
        <f t="shared" si="19"/>
        <v xml:space="preserve"> </v>
      </c>
      <c r="X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17" t="str">
        <f t="shared" si="20"/>
        <v xml:space="preserve"> </v>
      </c>
      <c r="Z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17" t="str">
        <f t="shared" si="21"/>
        <v xml:space="preserve"> </v>
      </c>
      <c r="AB1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1" customFormat="1" ht="54" hidden="1">
      <c r="A182" s="118" t="str">
        <f t="shared" ref="A182:A187" si="22">CONCATENATE(B182,C182,D182,E182,F182,G182)</f>
        <v>71040505070000</v>
      </c>
      <c r="B182" s="120" t="s">
        <v>439</v>
      </c>
      <c r="C182" s="113" t="s">
        <v>155</v>
      </c>
      <c r="D182" s="114" t="s">
        <v>149</v>
      </c>
      <c r="E182" s="115" t="s">
        <v>149</v>
      </c>
      <c r="F182" s="116" t="s">
        <v>183</v>
      </c>
      <c r="G182" s="125" t="s">
        <v>440</v>
      </c>
      <c r="H182" s="41"/>
      <c r="I182" s="142"/>
      <c r="J182" s="143"/>
      <c r="K182" s="143"/>
      <c r="L182" s="24" t="s">
        <v>47</v>
      </c>
      <c r="M182" s="25"/>
      <c r="N182" s="183">
        <f>TCount(N182:N188)</f>
        <v>0</v>
      </c>
      <c r="O182" s="183">
        <f t="shared" ref="O182:AB182" si="23">TCount(O182:O188)</f>
        <v>0</v>
      </c>
      <c r="P182" s="216" t="str">
        <f t="shared" si="16"/>
        <v xml:space="preserve"> </v>
      </c>
      <c r="Q182" s="183" t="e">
        <f t="shared" si="23"/>
        <v>#VALUE!</v>
      </c>
      <c r="R182" s="216" t="str">
        <f t="shared" si="17"/>
        <v xml:space="preserve"> </v>
      </c>
      <c r="S182" s="183" t="e">
        <f t="shared" si="23"/>
        <v>#VALUE!</v>
      </c>
      <c r="T182" s="216" t="str">
        <f t="shared" si="18"/>
        <v xml:space="preserve"> </v>
      </c>
      <c r="U182" s="183" t="e">
        <f t="shared" si="23"/>
        <v>#VALUE!</v>
      </c>
      <c r="V182" s="183">
        <f t="shared" si="23"/>
        <v>0</v>
      </c>
      <c r="W182" s="216" t="str">
        <f t="shared" si="19"/>
        <v xml:space="preserve"> </v>
      </c>
      <c r="X182" s="183" t="e">
        <f t="shared" si="23"/>
        <v>#VALUE!</v>
      </c>
      <c r="Y182" s="216" t="str">
        <f t="shared" si="20"/>
        <v xml:space="preserve"> </v>
      </c>
      <c r="Z182" s="183" t="e">
        <f t="shared" si="23"/>
        <v>#VALUE!</v>
      </c>
      <c r="AA182" s="216" t="str">
        <f t="shared" si="21"/>
        <v xml:space="preserve"> </v>
      </c>
      <c r="AB182" s="183" t="e">
        <f t="shared" si="23"/>
        <v>#VALUE!</v>
      </c>
    </row>
    <row r="183" spans="1:28" hidden="1">
      <c r="A183" s="118" t="str">
        <f t="shared" si="22"/>
        <v>71040505074861</v>
      </c>
      <c r="B183" s="120" t="s">
        <v>439</v>
      </c>
      <c r="C183" s="113" t="s">
        <v>155</v>
      </c>
      <c r="D183" s="114" t="s">
        <v>149</v>
      </c>
      <c r="E183" s="115" t="s">
        <v>149</v>
      </c>
      <c r="F183" s="116" t="s">
        <v>183</v>
      </c>
      <c r="G183" s="117">
        <v>4861</v>
      </c>
      <c r="H183" s="22"/>
      <c r="I183" s="22"/>
      <c r="J183" s="23"/>
      <c r="K183" s="23"/>
      <c r="L183" s="29" t="s">
        <v>134</v>
      </c>
      <c r="M183" s="44">
        <v>4861</v>
      </c>
      <c r="N183" s="169">
        <v>0</v>
      </c>
      <c r="O183" s="169">
        <v>0</v>
      </c>
      <c r="P183" s="217" t="str">
        <f t="shared" si="16"/>
        <v xml:space="preserve"> </v>
      </c>
      <c r="Q183" s="169">
        <v>0</v>
      </c>
      <c r="R183" s="217" t="str">
        <f t="shared" si="17"/>
        <v xml:space="preserve"> </v>
      </c>
      <c r="S183" s="169">
        <v>0</v>
      </c>
      <c r="T183" s="217" t="str">
        <f t="shared" si="18"/>
        <v xml:space="preserve"> </v>
      </c>
      <c r="U183" s="169">
        <v>0</v>
      </c>
      <c r="V183" s="169">
        <v>0</v>
      </c>
      <c r="W183" s="217" t="str">
        <f t="shared" si="19"/>
        <v xml:space="preserve"> </v>
      </c>
      <c r="X183" s="169">
        <v>0</v>
      </c>
      <c r="Y183" s="217" t="str">
        <f t="shared" si="20"/>
        <v xml:space="preserve"> </v>
      </c>
      <c r="Z183" s="169">
        <v>0</v>
      </c>
      <c r="AA183" s="217" t="str">
        <f t="shared" si="21"/>
        <v xml:space="preserve"> </v>
      </c>
      <c r="AB183" s="169">
        <v>0</v>
      </c>
    </row>
    <row r="184" spans="1:28" s="111" customFormat="1" ht="40.5" hidden="1">
      <c r="A184" s="118" t="str">
        <f t="shared" si="22"/>
        <v>71040505080000</v>
      </c>
      <c r="B184" s="120" t="s">
        <v>439</v>
      </c>
      <c r="C184" s="113" t="s">
        <v>155</v>
      </c>
      <c r="D184" s="114" t="s">
        <v>149</v>
      </c>
      <c r="E184" s="115" t="s">
        <v>149</v>
      </c>
      <c r="F184" s="116" t="s">
        <v>185</v>
      </c>
      <c r="G184" s="125" t="s">
        <v>440</v>
      </c>
      <c r="H184" s="41"/>
      <c r="I184" s="142"/>
      <c r="J184" s="143"/>
      <c r="K184" s="143"/>
      <c r="L184" s="24" t="s">
        <v>48</v>
      </c>
      <c r="M184" s="25"/>
      <c r="N184" s="183"/>
      <c r="O184" s="183"/>
      <c r="P184" s="216" t="str">
        <f t="shared" si="16"/>
        <v xml:space="preserve"> </v>
      </c>
      <c r="Q184" s="183"/>
      <c r="R184" s="216" t="str">
        <f t="shared" si="17"/>
        <v xml:space="preserve"> </v>
      </c>
      <c r="S184" s="183"/>
      <c r="T184" s="216" t="str">
        <f t="shared" si="18"/>
        <v xml:space="preserve"> </v>
      </c>
      <c r="U184" s="183"/>
      <c r="V184" s="183"/>
      <c r="W184" s="216" t="str">
        <f t="shared" si="19"/>
        <v xml:space="preserve"> </v>
      </c>
      <c r="X184" s="183"/>
      <c r="Y184" s="216" t="str">
        <f t="shared" si="20"/>
        <v xml:space="preserve"> </v>
      </c>
      <c r="Z184" s="183"/>
      <c r="AA184" s="216" t="str">
        <f t="shared" si="21"/>
        <v xml:space="preserve"> </v>
      </c>
      <c r="AB184" s="183"/>
    </row>
    <row r="185" spans="1:28" hidden="1">
      <c r="A185" s="118" t="str">
        <f t="shared" si="22"/>
        <v>71040505084861</v>
      </c>
      <c r="B185" s="120" t="s">
        <v>439</v>
      </c>
      <c r="C185" s="113" t="s">
        <v>155</v>
      </c>
      <c r="D185" s="114" t="s">
        <v>149</v>
      </c>
      <c r="E185" s="115" t="s">
        <v>149</v>
      </c>
      <c r="F185" s="116" t="s">
        <v>185</v>
      </c>
      <c r="G185" s="117">
        <v>4861</v>
      </c>
      <c r="H185" s="22"/>
      <c r="I185" s="22"/>
      <c r="J185" s="23"/>
      <c r="K185" s="23"/>
      <c r="L185" s="29" t="s">
        <v>134</v>
      </c>
      <c r="M185" s="44">
        <v>4861</v>
      </c>
      <c r="N185" s="169"/>
      <c r="O185" s="169"/>
      <c r="P185" s="217" t="str">
        <f t="shared" si="16"/>
        <v xml:space="preserve"> </v>
      </c>
      <c r="Q185" s="169"/>
      <c r="R185" s="217" t="str">
        <f t="shared" si="17"/>
        <v xml:space="preserve"> </v>
      </c>
      <c r="S185" s="169"/>
      <c r="T185" s="217" t="str">
        <f t="shared" si="18"/>
        <v xml:space="preserve"> </v>
      </c>
      <c r="U185" s="169"/>
      <c r="V185" s="169"/>
      <c r="W185" s="217" t="str">
        <f t="shared" si="19"/>
        <v xml:space="preserve"> </v>
      </c>
      <c r="X185" s="169"/>
      <c r="Y185" s="217" t="str">
        <f t="shared" si="20"/>
        <v xml:space="preserve"> </v>
      </c>
      <c r="Z185" s="169"/>
      <c r="AA185" s="217" t="str">
        <f t="shared" si="21"/>
        <v xml:space="preserve"> </v>
      </c>
      <c r="AB185" s="169"/>
    </row>
    <row r="186" spans="1:28" s="111" customFormat="1" ht="40.5" hidden="1">
      <c r="A186" s="118" t="str">
        <f t="shared" si="22"/>
        <v>71040505090000</v>
      </c>
      <c r="B186" s="120" t="s">
        <v>439</v>
      </c>
      <c r="C186" s="113" t="s">
        <v>155</v>
      </c>
      <c r="D186" s="114" t="s">
        <v>149</v>
      </c>
      <c r="E186" s="115" t="s">
        <v>149</v>
      </c>
      <c r="F186" s="116" t="s">
        <v>187</v>
      </c>
      <c r="G186" s="125" t="s">
        <v>440</v>
      </c>
      <c r="H186" s="41"/>
      <c r="I186" s="142"/>
      <c r="J186" s="143"/>
      <c r="K186" s="143"/>
      <c r="L186" s="24" t="s">
        <v>49</v>
      </c>
      <c r="M186" s="25"/>
      <c r="N186" s="183"/>
      <c r="O186" s="183"/>
      <c r="P186" s="216" t="str">
        <f t="shared" si="16"/>
        <v xml:space="preserve"> </v>
      </c>
      <c r="Q186" s="183"/>
      <c r="R186" s="216" t="str">
        <f t="shared" si="17"/>
        <v xml:space="preserve"> </v>
      </c>
      <c r="S186" s="183"/>
      <c r="T186" s="216" t="str">
        <f t="shared" si="18"/>
        <v xml:space="preserve"> </v>
      </c>
      <c r="U186" s="183"/>
      <c r="V186" s="183"/>
      <c r="W186" s="216" t="str">
        <f t="shared" si="19"/>
        <v xml:space="preserve"> </v>
      </c>
      <c r="X186" s="183"/>
      <c r="Y186" s="216" t="str">
        <f t="shared" si="20"/>
        <v xml:space="preserve"> </v>
      </c>
      <c r="Z186" s="183"/>
      <c r="AA186" s="216" t="str">
        <f t="shared" si="21"/>
        <v xml:space="preserve"> </v>
      </c>
      <c r="AB186" s="183"/>
    </row>
    <row r="187" spans="1:28" hidden="1">
      <c r="A187" s="118" t="str">
        <f t="shared" si="22"/>
        <v>71040505094861</v>
      </c>
      <c r="B187" s="120" t="s">
        <v>439</v>
      </c>
      <c r="C187" s="113" t="s">
        <v>155</v>
      </c>
      <c r="D187" s="114" t="s">
        <v>149</v>
      </c>
      <c r="E187" s="115" t="s">
        <v>149</v>
      </c>
      <c r="F187" s="116" t="s">
        <v>187</v>
      </c>
      <c r="G187" s="117">
        <v>4861</v>
      </c>
      <c r="H187" s="22"/>
      <c r="I187" s="22"/>
      <c r="J187" s="23"/>
      <c r="K187" s="23"/>
      <c r="L187" s="29" t="s">
        <v>134</v>
      </c>
      <c r="M187" s="44">
        <v>4861</v>
      </c>
      <c r="N187" s="169"/>
      <c r="O187" s="169"/>
      <c r="P187" s="217" t="str">
        <f t="shared" si="16"/>
        <v xml:space="preserve"> </v>
      </c>
      <c r="Q187" s="169"/>
      <c r="R187" s="217" t="str">
        <f t="shared" si="17"/>
        <v xml:space="preserve"> </v>
      </c>
      <c r="S187" s="169"/>
      <c r="T187" s="217" t="str">
        <f t="shared" si="18"/>
        <v xml:space="preserve"> </v>
      </c>
      <c r="U187" s="169"/>
      <c r="V187" s="169"/>
      <c r="W187" s="217" t="str">
        <f t="shared" si="19"/>
        <v xml:space="preserve"> </v>
      </c>
      <c r="X187" s="169"/>
      <c r="Y187" s="217" t="str">
        <f t="shared" si="20"/>
        <v xml:space="preserve"> </v>
      </c>
      <c r="Z187" s="169"/>
      <c r="AA187" s="217" t="str">
        <f t="shared" si="21"/>
        <v xml:space="preserve"> </v>
      </c>
      <c r="AB187" s="169"/>
    </row>
    <row r="188" spans="1:28" s="175" customFormat="1" ht="13.5" hidden="1">
      <c r="A188" s="170" t="str">
        <f t="shared" si="15"/>
        <v>71040700000000</v>
      </c>
      <c r="B188" s="171" t="s">
        <v>439</v>
      </c>
      <c r="C188" s="129" t="s">
        <v>155</v>
      </c>
      <c r="D188" s="128" t="s">
        <v>183</v>
      </c>
      <c r="E188" s="127" t="s">
        <v>441</v>
      </c>
      <c r="F188" s="172" t="s">
        <v>441</v>
      </c>
      <c r="G188" s="173" t="s">
        <v>440</v>
      </c>
      <c r="H188" s="166" t="s">
        <v>206</v>
      </c>
      <c r="I188" s="159" t="s">
        <v>155</v>
      </c>
      <c r="J188" s="160">
        <v>7</v>
      </c>
      <c r="K188" s="160">
        <v>0</v>
      </c>
      <c r="L188" s="161" t="s">
        <v>207</v>
      </c>
      <c r="M188" s="167"/>
      <c r="N188" s="174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188" s="174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188" s="214" t="str">
        <f t="shared" si="16"/>
        <v xml:space="preserve"> </v>
      </c>
      <c r="Q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14" t="str">
        <f t="shared" si="17"/>
        <v xml:space="preserve"> </v>
      </c>
      <c r="S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14" t="str">
        <f t="shared" si="18"/>
        <v xml:space="preserve"> </v>
      </c>
      <c r="U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74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188" s="214" t="str">
        <f t="shared" si="19"/>
        <v xml:space="preserve"> </v>
      </c>
      <c r="X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14" t="str">
        <f t="shared" si="20"/>
        <v xml:space="preserve"> </v>
      </c>
      <c r="Z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14" t="str">
        <f t="shared" si="21"/>
        <v xml:space="preserve"> </v>
      </c>
      <c r="AB18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2" customFormat="1" ht="12.75" hidden="1">
      <c r="A189" s="170" t="str">
        <f t="shared" si="15"/>
        <v>71040700000001</v>
      </c>
      <c r="B189" s="171" t="s">
        <v>439</v>
      </c>
      <c r="C189" s="129" t="s">
        <v>155</v>
      </c>
      <c r="D189" s="128" t="s">
        <v>183</v>
      </c>
      <c r="E189" s="127" t="s">
        <v>441</v>
      </c>
      <c r="F189" s="172" t="s">
        <v>441</v>
      </c>
      <c r="G189" s="173" t="s">
        <v>96</v>
      </c>
      <c r="H189" s="22"/>
      <c r="I189" s="16"/>
      <c r="J189" s="17"/>
      <c r="K189" s="17"/>
      <c r="L189" s="27" t="s">
        <v>110</v>
      </c>
      <c r="M189" s="28"/>
      <c r="N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13" t="str">
        <f t="shared" si="16"/>
        <v xml:space="preserve"> </v>
      </c>
      <c r="Q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13" t="str">
        <f t="shared" si="17"/>
        <v xml:space="preserve"> </v>
      </c>
      <c r="S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13" t="str">
        <f t="shared" si="18"/>
        <v xml:space="preserve"> </v>
      </c>
      <c r="U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13" t="str">
        <f t="shared" si="19"/>
        <v xml:space="preserve"> </v>
      </c>
      <c r="X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13" t="str">
        <f t="shared" si="20"/>
        <v xml:space="preserve"> </v>
      </c>
      <c r="Z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13" t="str">
        <f t="shared" si="21"/>
        <v xml:space="preserve"> </v>
      </c>
      <c r="AB18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79" customFormat="1" ht="12.75" hidden="1">
      <c r="A190" s="170" t="str">
        <f t="shared" si="15"/>
        <v>71040703000000</v>
      </c>
      <c r="B190" s="171" t="s">
        <v>439</v>
      </c>
      <c r="C190" s="129" t="s">
        <v>155</v>
      </c>
      <c r="D190" s="128" t="s">
        <v>183</v>
      </c>
      <c r="E190" s="127" t="s">
        <v>442</v>
      </c>
      <c r="F190" s="172" t="s">
        <v>441</v>
      </c>
      <c r="G190" s="173" t="s">
        <v>440</v>
      </c>
      <c r="H190" s="146" t="s">
        <v>208</v>
      </c>
      <c r="I190" s="147" t="s">
        <v>155</v>
      </c>
      <c r="J190" s="148">
        <v>7</v>
      </c>
      <c r="K190" s="148">
        <v>3</v>
      </c>
      <c r="L190" s="149" t="s">
        <v>209</v>
      </c>
      <c r="M190" s="150"/>
      <c r="N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15" t="str">
        <f t="shared" si="16"/>
        <v xml:space="preserve"> </v>
      </c>
      <c r="Q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15" t="str">
        <f t="shared" si="17"/>
        <v xml:space="preserve"> </v>
      </c>
      <c r="S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15" t="str">
        <f t="shared" si="18"/>
        <v xml:space="preserve"> </v>
      </c>
      <c r="U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15" t="str">
        <f t="shared" si="19"/>
        <v xml:space="preserve"> </v>
      </c>
      <c r="X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15" t="str">
        <f t="shared" si="20"/>
        <v xml:space="preserve"> </v>
      </c>
      <c r="Z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15" t="str">
        <f t="shared" si="21"/>
        <v xml:space="preserve"> </v>
      </c>
      <c r="AB19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2" customFormat="1" ht="12.75" hidden="1">
      <c r="A191" s="170" t="str">
        <f t="shared" si="15"/>
        <v>71040703000001</v>
      </c>
      <c r="B191" s="171" t="s">
        <v>439</v>
      </c>
      <c r="C191" s="129" t="s">
        <v>155</v>
      </c>
      <c r="D191" s="128" t="s">
        <v>183</v>
      </c>
      <c r="E191" s="127" t="s">
        <v>442</v>
      </c>
      <c r="F191" s="172" t="s">
        <v>441</v>
      </c>
      <c r="G191" s="173" t="s">
        <v>96</v>
      </c>
      <c r="H191" s="22"/>
      <c r="I191" s="22"/>
      <c r="J191" s="23"/>
      <c r="K191" s="23"/>
      <c r="L191" s="27" t="s">
        <v>108</v>
      </c>
      <c r="M191" s="28"/>
      <c r="N191" s="176">
        <f>+'havelvac 7.2'!N219+'havelvac 7.3'!N219+'havelvac 7.4'!N219+'havelvac 7.5'!N219+'havelvac 7.6'!N219+'havelvac 7.7'!N219+'havelvac 7.9'!N219+'havelvac 7.8'!N219+'havelvac 7.10'!N219+'havelvac 7.11'!N219+'havelvac 7.12'!N219+'havelvac 7.13'!N219</f>
        <v>40807.799999999996</v>
      </c>
      <c r="O191" s="176">
        <f>+'havelvac 7.2'!O219+'havelvac 7.3'!O219+'havelvac 7.4'!O219+'havelvac 7.5'!O219+'havelvac 7.6'!O219+'havelvac 7.7'!O219+'havelvac 7.9'!O219+'havelvac 7.8'!O219+'havelvac 7.10'!O219+'havelvac 7.11'!O219+'havelvac 7.12'!O219+'havelvac 7.13'!O219</f>
        <v>7166.2000000000007</v>
      </c>
      <c r="P191" s="213" t="str">
        <f t="shared" si="16"/>
        <v xml:space="preserve"> </v>
      </c>
      <c r="Q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13" t="str">
        <f t="shared" si="17"/>
        <v xml:space="preserve"> </v>
      </c>
      <c r="S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13" t="str">
        <f t="shared" si="18"/>
        <v xml:space="preserve"> </v>
      </c>
      <c r="U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76">
        <f>+'havelvac 7.2'!P219+'havelvac 7.3'!P219+'havelvac 7.4'!P219+'havelvac 7.5'!P219+'havelvac 7.6'!P219+'havelvac 7.7'!P219+'havelvac 7.9'!P219+'havelvac 7.8'!P219+'havelvac 7.10'!P219+'havelvac 7.11'!P219+'havelvac 7.12'!P219+'havelvac 7.13'!P219</f>
        <v>33641.599999999999</v>
      </c>
      <c r="W191" s="213" t="str">
        <f t="shared" si="19"/>
        <v xml:space="preserve"> </v>
      </c>
      <c r="X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13" t="str">
        <f t="shared" si="20"/>
        <v xml:space="preserve"> </v>
      </c>
      <c r="Z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13" t="str">
        <f t="shared" si="21"/>
        <v xml:space="preserve"> </v>
      </c>
      <c r="AB19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84" customFormat="1" ht="13.5" hidden="1">
      <c r="A192" s="170" t="str">
        <f t="shared" si="15"/>
        <v>71040703010000</v>
      </c>
      <c r="B192" s="171" t="s">
        <v>439</v>
      </c>
      <c r="C192" s="129" t="s">
        <v>155</v>
      </c>
      <c r="D192" s="128" t="s">
        <v>183</v>
      </c>
      <c r="E192" s="127" t="s">
        <v>442</v>
      </c>
      <c r="F192" s="172" t="s">
        <v>106</v>
      </c>
      <c r="G192" s="173" t="s">
        <v>440</v>
      </c>
      <c r="H192" s="141"/>
      <c r="I192" s="142"/>
      <c r="J192" s="143"/>
      <c r="K192" s="143"/>
      <c r="L192" s="24" t="s">
        <v>210</v>
      </c>
      <c r="M192" s="25"/>
      <c r="N192" s="183">
        <f>+'havelvac 7.2'!N220+'havelvac 7.3'!N220+'havelvac 7.4'!N220+'havelvac 7.5'!N220+'havelvac 7.6'!N220+'havelvac 7.7'!N220+'havelvac 7.9'!N220+'havelvac 7.8'!N220+'havelvac 7.10'!N220+'havelvac 7.11'!N220+'havelvac 7.12'!N220+'havelvac 7.13'!N220</f>
        <v>7166.2000000000007</v>
      </c>
      <c r="O192" s="183">
        <f>+'havelvac 7.2'!O220+'havelvac 7.3'!O220+'havelvac 7.4'!O220+'havelvac 7.5'!O220+'havelvac 7.6'!O220+'havelvac 7.7'!O220+'havelvac 7.9'!O220+'havelvac 7.8'!O220+'havelvac 7.10'!O220+'havelvac 7.11'!O220+'havelvac 7.12'!O220+'havelvac 7.13'!O220</f>
        <v>7166.2000000000007</v>
      </c>
      <c r="P192" s="216" t="str">
        <f t="shared" si="16"/>
        <v xml:space="preserve"> </v>
      </c>
      <c r="Q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16" t="str">
        <f t="shared" si="17"/>
        <v xml:space="preserve"> </v>
      </c>
      <c r="S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16" t="str">
        <f t="shared" si="18"/>
        <v xml:space="preserve"> </v>
      </c>
      <c r="U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83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192" s="216" t="str">
        <f t="shared" si="19"/>
        <v xml:space="preserve"> </v>
      </c>
      <c r="X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16" t="str">
        <f t="shared" si="20"/>
        <v xml:space="preserve"> </v>
      </c>
      <c r="Z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16" t="str">
        <f t="shared" si="21"/>
        <v xml:space="preserve"> </v>
      </c>
      <c r="AB1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2" customFormat="1" hidden="1">
      <c r="A193" s="170" t="str">
        <f t="shared" si="15"/>
        <v>71040703014639</v>
      </c>
      <c r="B193" s="171" t="s">
        <v>439</v>
      </c>
      <c r="C193" s="129" t="s">
        <v>155</v>
      </c>
      <c r="D193" s="128" t="s">
        <v>183</v>
      </c>
      <c r="E193" s="127" t="s">
        <v>442</v>
      </c>
      <c r="F193" s="172" t="s">
        <v>106</v>
      </c>
      <c r="G193" s="126">
        <v>4639</v>
      </c>
      <c r="H193" s="22"/>
      <c r="I193" s="22"/>
      <c r="J193" s="23"/>
      <c r="K193" s="23"/>
      <c r="L193" s="29" t="s">
        <v>211</v>
      </c>
      <c r="M193" s="44">
        <v>4639</v>
      </c>
      <c r="N193" s="169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193" s="169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193" s="217" t="str">
        <f t="shared" si="16"/>
        <v xml:space="preserve"> </v>
      </c>
      <c r="Q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17" t="str">
        <f t="shared" si="17"/>
        <v xml:space="preserve"> </v>
      </c>
      <c r="S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17" t="str">
        <f t="shared" si="18"/>
        <v xml:space="preserve"> </v>
      </c>
      <c r="U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69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193" s="217" t="str">
        <f t="shared" si="19"/>
        <v xml:space="preserve"> </v>
      </c>
      <c r="X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17" t="str">
        <f t="shared" si="20"/>
        <v xml:space="preserve"> </v>
      </c>
      <c r="Z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17" t="str">
        <f t="shared" si="21"/>
        <v xml:space="preserve"> </v>
      </c>
      <c r="AB1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75" customFormat="1" ht="27">
      <c r="A194" s="170" t="str">
        <f t="shared" si="15"/>
        <v>71040900000000</v>
      </c>
      <c r="B194" s="171" t="s">
        <v>439</v>
      </c>
      <c r="C194" s="129" t="s">
        <v>155</v>
      </c>
      <c r="D194" s="128" t="s">
        <v>187</v>
      </c>
      <c r="E194" s="127" t="s">
        <v>441</v>
      </c>
      <c r="F194" s="172" t="s">
        <v>441</v>
      </c>
      <c r="G194" s="173" t="s">
        <v>440</v>
      </c>
      <c r="H194" s="166">
        <v>2490</v>
      </c>
      <c r="I194" s="159" t="s">
        <v>155</v>
      </c>
      <c r="J194" s="160">
        <v>9</v>
      </c>
      <c r="K194" s="160">
        <v>0</v>
      </c>
      <c r="L194" s="161" t="s">
        <v>212</v>
      </c>
      <c r="M194" s="167"/>
      <c r="N194" s="174">
        <f>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194" s="174">
        <f>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194" s="214" t="str">
        <f t="shared" si="16"/>
        <v xml:space="preserve"> </v>
      </c>
      <c r="Q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14" t="str">
        <f t="shared" si="17"/>
        <v xml:space="preserve"> </v>
      </c>
      <c r="S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14" t="str">
        <f t="shared" si="18"/>
        <v xml:space="preserve"> </v>
      </c>
      <c r="U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74">
        <f>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  <c r="W194" s="214" t="str">
        <f t="shared" si="19"/>
        <v xml:space="preserve"> </v>
      </c>
      <c r="X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14" t="str">
        <f t="shared" si="20"/>
        <v xml:space="preserve"> </v>
      </c>
      <c r="Z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14" t="str">
        <f t="shared" si="21"/>
        <v xml:space="preserve"> </v>
      </c>
      <c r="AB19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2" customFormat="1" ht="12.75">
      <c r="A195" s="170" t="str">
        <f t="shared" si="15"/>
        <v>71040900000001</v>
      </c>
      <c r="B195" s="171" t="s">
        <v>439</v>
      </c>
      <c r="C195" s="129" t="s">
        <v>155</v>
      </c>
      <c r="D195" s="128" t="s">
        <v>187</v>
      </c>
      <c r="E195" s="127" t="s">
        <v>441</v>
      </c>
      <c r="F195" s="172" t="s">
        <v>441</v>
      </c>
      <c r="G195" s="173" t="s">
        <v>96</v>
      </c>
      <c r="H195" s="22"/>
      <c r="I195" s="16"/>
      <c r="J195" s="17"/>
      <c r="K195" s="17"/>
      <c r="L195" s="27" t="s">
        <v>110</v>
      </c>
      <c r="M195" s="28"/>
      <c r="N195" s="17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195" s="17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195" s="213" t="str">
        <f t="shared" si="16"/>
        <v xml:space="preserve"> </v>
      </c>
      <c r="Q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13" t="str">
        <f t="shared" si="17"/>
        <v xml:space="preserve"> </v>
      </c>
      <c r="S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13" t="str">
        <f t="shared" si="18"/>
        <v xml:space="preserve"> </v>
      </c>
      <c r="U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7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195" s="213" t="str">
        <f t="shared" si="19"/>
        <v xml:space="preserve"> </v>
      </c>
      <c r="X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13" t="str">
        <f t="shared" si="20"/>
        <v xml:space="preserve"> </v>
      </c>
      <c r="Z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13" t="str">
        <f t="shared" si="21"/>
        <v xml:space="preserve"> </v>
      </c>
      <c r="AB19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79" customFormat="1" ht="25.5">
      <c r="A196" s="170" t="str">
        <f t="shared" si="15"/>
        <v>71040901000000</v>
      </c>
      <c r="B196" s="171" t="s">
        <v>439</v>
      </c>
      <c r="C196" s="129" t="s">
        <v>155</v>
      </c>
      <c r="D196" s="128" t="s">
        <v>187</v>
      </c>
      <c r="E196" s="127" t="s">
        <v>106</v>
      </c>
      <c r="F196" s="172" t="s">
        <v>441</v>
      </c>
      <c r="G196" s="173" t="s">
        <v>440</v>
      </c>
      <c r="H196" s="146">
        <v>2491</v>
      </c>
      <c r="I196" s="147" t="s">
        <v>155</v>
      </c>
      <c r="J196" s="148">
        <v>9</v>
      </c>
      <c r="K196" s="148">
        <v>1</v>
      </c>
      <c r="L196" s="149" t="s">
        <v>212</v>
      </c>
      <c r="M196" s="150"/>
      <c r="N196" s="178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196" s="178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196" s="215" t="str">
        <f t="shared" si="16"/>
        <v xml:space="preserve"> </v>
      </c>
      <c r="Q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15" t="str">
        <f t="shared" si="17"/>
        <v xml:space="preserve"> </v>
      </c>
      <c r="S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15" t="str">
        <f t="shared" si="18"/>
        <v xml:space="preserve"> </v>
      </c>
      <c r="U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78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196" s="215" t="str">
        <f t="shared" si="19"/>
        <v xml:space="preserve"> </v>
      </c>
      <c r="X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15" t="str">
        <f t="shared" si="20"/>
        <v xml:space="preserve"> </v>
      </c>
      <c r="Z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15" t="str">
        <f t="shared" si="21"/>
        <v xml:space="preserve"> </v>
      </c>
      <c r="AB19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2" customFormat="1" ht="12.75">
      <c r="A197" s="170" t="str">
        <f t="shared" si="15"/>
        <v>71040901000001</v>
      </c>
      <c r="B197" s="171" t="s">
        <v>439</v>
      </c>
      <c r="C197" s="129" t="s">
        <v>155</v>
      </c>
      <c r="D197" s="128" t="s">
        <v>187</v>
      </c>
      <c r="E197" s="127" t="s">
        <v>106</v>
      </c>
      <c r="F197" s="172" t="s">
        <v>441</v>
      </c>
      <c r="G197" s="173" t="s">
        <v>96</v>
      </c>
      <c r="H197" s="22"/>
      <c r="I197" s="22"/>
      <c r="J197" s="23"/>
      <c r="K197" s="23"/>
      <c r="L197" s="27" t="s">
        <v>108</v>
      </c>
      <c r="M197" s="28"/>
      <c r="N197" s="176">
        <f>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197" s="176">
        <f>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197" s="213" t="str">
        <f t="shared" si="16"/>
        <v xml:space="preserve"> </v>
      </c>
      <c r="Q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13" t="str">
        <f t="shared" si="17"/>
        <v xml:space="preserve"> </v>
      </c>
      <c r="S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13" t="str">
        <f t="shared" si="18"/>
        <v xml:space="preserve"> </v>
      </c>
      <c r="U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76">
        <f>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  <c r="W197" s="213" t="str">
        <f t="shared" si="19"/>
        <v xml:space="preserve"> </v>
      </c>
      <c r="X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13" t="str">
        <f t="shared" si="20"/>
        <v xml:space="preserve"> </v>
      </c>
      <c r="Z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13" t="str">
        <f t="shared" si="21"/>
        <v xml:space="preserve"> </v>
      </c>
      <c r="AB1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84" customFormat="1" ht="13.5" hidden="1">
      <c r="A198" s="170" t="str">
        <f t="shared" si="15"/>
        <v>71040901010000</v>
      </c>
      <c r="B198" s="171" t="s">
        <v>439</v>
      </c>
      <c r="C198" s="129" t="s">
        <v>155</v>
      </c>
      <c r="D198" s="128" t="s">
        <v>187</v>
      </c>
      <c r="E198" s="127" t="s">
        <v>106</v>
      </c>
      <c r="F198" s="172" t="s">
        <v>106</v>
      </c>
      <c r="G198" s="173" t="s">
        <v>440</v>
      </c>
      <c r="H198" s="141"/>
      <c r="I198" s="142"/>
      <c r="J198" s="143"/>
      <c r="K198" s="143"/>
      <c r="L198" s="24" t="s">
        <v>213</v>
      </c>
      <c r="M198" s="25"/>
      <c r="N198" s="183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198" s="183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198" s="216" t="str">
        <f t="shared" si="16"/>
        <v xml:space="preserve"> </v>
      </c>
      <c r="Q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16" t="str">
        <f t="shared" si="17"/>
        <v xml:space="preserve"> </v>
      </c>
      <c r="S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16" t="str">
        <f t="shared" si="18"/>
        <v xml:space="preserve"> </v>
      </c>
      <c r="U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83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198" s="216" t="str">
        <f t="shared" si="19"/>
        <v xml:space="preserve"> </v>
      </c>
      <c r="X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16" t="str">
        <f t="shared" si="20"/>
        <v xml:space="preserve"> </v>
      </c>
      <c r="Z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16" t="str">
        <f t="shared" si="21"/>
        <v xml:space="preserve"> </v>
      </c>
      <c r="AB19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2" customFormat="1" hidden="1">
      <c r="A199" s="170" t="str">
        <f t="shared" si="15"/>
        <v>71040901014239</v>
      </c>
      <c r="B199" s="171" t="s">
        <v>439</v>
      </c>
      <c r="C199" s="129" t="s">
        <v>155</v>
      </c>
      <c r="D199" s="128" t="s">
        <v>187</v>
      </c>
      <c r="E199" s="127" t="s">
        <v>106</v>
      </c>
      <c r="F199" s="172" t="s">
        <v>106</v>
      </c>
      <c r="G199" s="126">
        <v>4239</v>
      </c>
      <c r="H199" s="15"/>
      <c r="I199" s="22"/>
      <c r="J199" s="23"/>
      <c r="K199" s="23"/>
      <c r="L199" s="29" t="s">
        <v>125</v>
      </c>
      <c r="M199" s="30">
        <v>4239</v>
      </c>
      <c r="N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17" t="str">
        <f t="shared" si="16"/>
        <v xml:space="preserve"> </v>
      </c>
      <c r="Q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17" t="str">
        <f t="shared" si="17"/>
        <v xml:space="preserve"> </v>
      </c>
      <c r="S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17" t="str">
        <f t="shared" si="18"/>
        <v xml:space="preserve"> </v>
      </c>
      <c r="U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17" t="str">
        <f t="shared" si="19"/>
        <v xml:space="preserve"> </v>
      </c>
      <c r="X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17" t="str">
        <f t="shared" si="20"/>
        <v xml:space="preserve"> </v>
      </c>
      <c r="Z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17" t="str">
        <f t="shared" si="21"/>
        <v xml:space="preserve"> </v>
      </c>
      <c r="AB1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2" customFormat="1" hidden="1">
      <c r="A200" s="170" t="str">
        <f t="shared" si="15"/>
        <v>71040901015221</v>
      </c>
      <c r="B200" s="171" t="s">
        <v>439</v>
      </c>
      <c r="C200" s="129" t="s">
        <v>155</v>
      </c>
      <c r="D200" s="128" t="s">
        <v>187</v>
      </c>
      <c r="E200" s="127" t="s">
        <v>106</v>
      </c>
      <c r="F200" s="172" t="s">
        <v>106</v>
      </c>
      <c r="G200" s="126">
        <v>5221</v>
      </c>
      <c r="H200" s="22"/>
      <c r="I200" s="22"/>
      <c r="J200" s="23"/>
      <c r="K200" s="23"/>
      <c r="L200" s="29" t="s">
        <v>194</v>
      </c>
      <c r="M200" s="44">
        <v>5221</v>
      </c>
      <c r="N200" s="169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00" s="169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00" s="217" t="str">
        <f t="shared" si="16"/>
        <v xml:space="preserve"> </v>
      </c>
      <c r="Q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17" t="str">
        <f t="shared" si="17"/>
        <v xml:space="preserve"> </v>
      </c>
      <c r="S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17" t="str">
        <f t="shared" si="18"/>
        <v xml:space="preserve"> </v>
      </c>
      <c r="U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69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00" s="217" t="str">
        <f t="shared" si="19"/>
        <v xml:space="preserve"> </v>
      </c>
      <c r="X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17" t="str">
        <f t="shared" si="20"/>
        <v xml:space="preserve"> </v>
      </c>
      <c r="Z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17" t="str">
        <f t="shared" si="21"/>
        <v xml:space="preserve"> </v>
      </c>
      <c r="AB2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84" customFormat="1" ht="54" hidden="1">
      <c r="A201" s="170" t="str">
        <f t="shared" si="15"/>
        <v>71040901020000</v>
      </c>
      <c r="B201" s="171" t="s">
        <v>439</v>
      </c>
      <c r="C201" s="129" t="s">
        <v>155</v>
      </c>
      <c r="D201" s="128" t="s">
        <v>187</v>
      </c>
      <c r="E201" s="127" t="s">
        <v>106</v>
      </c>
      <c r="F201" s="172" t="s">
        <v>140</v>
      </c>
      <c r="G201" s="173" t="s">
        <v>440</v>
      </c>
      <c r="H201" s="141"/>
      <c r="I201" s="142"/>
      <c r="J201" s="143"/>
      <c r="K201" s="143"/>
      <c r="L201" s="24" t="s">
        <v>214</v>
      </c>
      <c r="M201" s="25"/>
      <c r="N201" s="183">
        <f>+'havelvac 7.2'!N236+'havelvac 7.3'!N236+'havelvac 7.4'!N236+'havelvac 7.5'!N236+'havelvac 7.6'!N236+'havelvac 7.7'!N236+'havelvac 7.9'!N236+'havelvac 7.8'!N236+'havelvac 7.10'!N236+'havelvac 7.11'!N236+'havelvac 7.12'!N236+'havelvac 7.13'!N236</f>
        <v>84.1</v>
      </c>
      <c r="O201" s="183">
        <f>+'havelvac 7.2'!O236+'havelvac 7.3'!O236+'havelvac 7.4'!O236+'havelvac 7.5'!O236+'havelvac 7.6'!O236+'havelvac 7.7'!O236+'havelvac 7.9'!O236+'havelvac 7.8'!O236+'havelvac 7.10'!O236+'havelvac 7.11'!O236+'havelvac 7.12'!O236+'havelvac 7.13'!O236</f>
        <v>60</v>
      </c>
      <c r="P201" s="216" t="str">
        <f t="shared" si="16"/>
        <v xml:space="preserve"> </v>
      </c>
      <c r="Q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16" t="str">
        <f t="shared" si="17"/>
        <v xml:space="preserve"> </v>
      </c>
      <c r="S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16" t="str">
        <f t="shared" si="18"/>
        <v xml:space="preserve"> </v>
      </c>
      <c r="U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83">
        <f>+'havelvac 7.2'!P236+'havelvac 7.3'!P236+'havelvac 7.4'!P236+'havelvac 7.5'!P236+'havelvac 7.6'!P236+'havelvac 7.7'!P236+'havelvac 7.9'!P236+'havelvac 7.8'!P236+'havelvac 7.10'!P236+'havelvac 7.11'!P236+'havelvac 7.12'!P236+'havelvac 7.13'!P236</f>
        <v>24.1</v>
      </c>
      <c r="W201" s="216" t="str">
        <f t="shared" si="19"/>
        <v xml:space="preserve"> </v>
      </c>
      <c r="X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16" t="str">
        <f t="shared" si="20"/>
        <v xml:space="preserve"> </v>
      </c>
      <c r="Z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16" t="str">
        <f t="shared" si="21"/>
        <v xml:space="preserve"> </v>
      </c>
      <c r="AB20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2" customFormat="1" ht="25.5" hidden="1">
      <c r="A202" s="170" t="str">
        <f t="shared" si="15"/>
        <v>71040901024637</v>
      </c>
      <c r="B202" s="171" t="s">
        <v>439</v>
      </c>
      <c r="C202" s="129" t="s">
        <v>155</v>
      </c>
      <c r="D202" s="128" t="s">
        <v>187</v>
      </c>
      <c r="E202" s="127" t="s">
        <v>106</v>
      </c>
      <c r="F202" s="172" t="s">
        <v>140</v>
      </c>
      <c r="G202" s="126">
        <v>4637</v>
      </c>
      <c r="H202" s="22"/>
      <c r="I202" s="22"/>
      <c r="J202" s="23"/>
      <c r="K202" s="23"/>
      <c r="L202" s="29" t="s">
        <v>215</v>
      </c>
      <c r="M202" s="44">
        <v>4637</v>
      </c>
      <c r="N202" s="169">
        <f>+'havelvac 7.2'!N237+'havelvac 7.3'!N237+'havelvac 7.4'!N237+'havelvac 7.5'!N237+'havelvac 7.6'!N237+'havelvac 7.7'!N237+'havelvac 7.9'!N237+'havelvac 7.8'!N237+'havelvac 7.10'!N237+'havelvac 7.11'!N237+'havelvac 7.12'!N237+'havelvac 7.13'!N237</f>
        <v>60</v>
      </c>
      <c r="O202" s="169">
        <f>+'havelvac 7.2'!O237+'havelvac 7.3'!O237+'havelvac 7.4'!O237+'havelvac 7.5'!O237+'havelvac 7.6'!O237+'havelvac 7.7'!O237+'havelvac 7.9'!O237+'havelvac 7.8'!O237+'havelvac 7.10'!O237+'havelvac 7.11'!O237+'havelvac 7.12'!O237+'havelvac 7.13'!O237</f>
        <v>60</v>
      </c>
      <c r="P202" s="217" t="str">
        <f t="shared" si="16"/>
        <v xml:space="preserve"> </v>
      </c>
      <c r="Q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17" t="str">
        <f t="shared" si="17"/>
        <v xml:space="preserve"> </v>
      </c>
      <c r="S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17" t="str">
        <f t="shared" si="18"/>
        <v xml:space="preserve"> </v>
      </c>
      <c r="U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69">
        <f>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  <c r="W202" s="217" t="str">
        <f t="shared" si="19"/>
        <v xml:space="preserve"> </v>
      </c>
      <c r="X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17" t="str">
        <f t="shared" si="20"/>
        <v xml:space="preserve"> </v>
      </c>
      <c r="Z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17" t="str">
        <f t="shared" si="21"/>
        <v xml:space="preserve"> </v>
      </c>
      <c r="AB2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84" customFormat="1" ht="27" hidden="1">
      <c r="A203" s="170" t="str">
        <f t="shared" si="15"/>
        <v>71040901030000</v>
      </c>
      <c r="B203" s="171" t="s">
        <v>439</v>
      </c>
      <c r="C203" s="129" t="s">
        <v>155</v>
      </c>
      <c r="D203" s="128" t="s">
        <v>187</v>
      </c>
      <c r="E203" s="127" t="s">
        <v>106</v>
      </c>
      <c r="F203" s="172" t="s">
        <v>442</v>
      </c>
      <c r="G203" s="173" t="s">
        <v>440</v>
      </c>
      <c r="H203" s="141"/>
      <c r="I203" s="142"/>
      <c r="J203" s="143"/>
      <c r="K203" s="143"/>
      <c r="L203" s="24" t="s">
        <v>216</v>
      </c>
      <c r="M203" s="25"/>
      <c r="N203" s="183">
        <f>+'havelvac 7.2'!N238+'havelvac 7.3'!N238+'havelvac 7.4'!N238+'havelvac 7.5'!N238+'havelvac 7.6'!N238+'havelvac 7.7'!N238+'havelvac 7.9'!N238+'havelvac 7.8'!N238+'havelvac 7.10'!N238+'havelvac 7.11'!N238+'havelvac 7.12'!N238+'havelvac 7.13'!N238</f>
        <v>24.1</v>
      </c>
      <c r="O203" s="183">
        <f>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P203" s="216" t="str">
        <f t="shared" si="16"/>
        <v xml:space="preserve"> </v>
      </c>
      <c r="Q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16" t="str">
        <f t="shared" si="17"/>
        <v xml:space="preserve"> </v>
      </c>
      <c r="S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16" t="str">
        <f t="shared" si="18"/>
        <v xml:space="preserve"> </v>
      </c>
      <c r="U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83">
        <f>+'havelvac 7.2'!P238+'havelvac 7.3'!P238+'havelvac 7.4'!P238+'havelvac 7.5'!P238+'havelvac 7.6'!P238+'havelvac 7.7'!P238+'havelvac 7.9'!P238+'havelvac 7.8'!P238+'havelvac 7.10'!P238+'havelvac 7.11'!P238+'havelvac 7.12'!P238+'havelvac 7.13'!P238</f>
        <v>24.1</v>
      </c>
      <c r="W203" s="216" t="str">
        <f t="shared" si="19"/>
        <v xml:space="preserve"> </v>
      </c>
      <c r="X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16" t="str">
        <f t="shared" si="20"/>
        <v xml:space="preserve"> </v>
      </c>
      <c r="Z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16" t="str">
        <f t="shared" si="21"/>
        <v xml:space="preserve"> </v>
      </c>
      <c r="AB2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2" customFormat="1" ht="25.5" hidden="1">
      <c r="A204" s="170" t="str">
        <f t="shared" si="15"/>
        <v>71040901034511</v>
      </c>
      <c r="B204" s="171" t="s">
        <v>439</v>
      </c>
      <c r="C204" s="129" t="s">
        <v>155</v>
      </c>
      <c r="D204" s="128" t="s">
        <v>187</v>
      </c>
      <c r="E204" s="127" t="s">
        <v>106</v>
      </c>
      <c r="F204" s="172" t="s">
        <v>442</v>
      </c>
      <c r="G204" s="126">
        <v>4511</v>
      </c>
      <c r="H204" s="22"/>
      <c r="I204" s="22"/>
      <c r="J204" s="23"/>
      <c r="K204" s="23"/>
      <c r="L204" s="26" t="s">
        <v>217</v>
      </c>
      <c r="M204" s="10">
        <v>4511</v>
      </c>
      <c r="N204" s="169">
        <f>+'havelvac 7.2'!N239+'havelvac 7.3'!N239+'havelvac 7.4'!N239+'havelvac 7.5'!N239+'havelvac 7.6'!N239+'havelvac 7.7'!N239+'havelvac 7.9'!N239+'havelvac 7.8'!N239+'havelvac 7.10'!N239+'havelvac 7.11'!N239+'havelvac 7.12'!N239+'havelvac 7.13'!N239</f>
        <v>0</v>
      </c>
      <c r="O204" s="169">
        <f>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04" s="217" t="str">
        <f t="shared" si="16"/>
        <v xml:space="preserve"> </v>
      </c>
      <c r="Q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17" t="str">
        <f t="shared" si="17"/>
        <v xml:space="preserve"> </v>
      </c>
      <c r="S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17" t="str">
        <f t="shared" si="18"/>
        <v xml:space="preserve"> </v>
      </c>
      <c r="U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69">
        <f>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  <c r="W204" s="217" t="str">
        <f t="shared" si="19"/>
        <v xml:space="preserve"> </v>
      </c>
      <c r="X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17" t="str">
        <f t="shared" si="20"/>
        <v xml:space="preserve"> </v>
      </c>
      <c r="Z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17" t="str">
        <f t="shared" si="21"/>
        <v xml:space="preserve"> </v>
      </c>
      <c r="AB2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84" customFormat="1" ht="27" hidden="1">
      <c r="A205" s="170" t="str">
        <f t="shared" si="15"/>
        <v>71040901040000</v>
      </c>
      <c r="B205" s="171" t="s">
        <v>439</v>
      </c>
      <c r="C205" s="129" t="s">
        <v>155</v>
      </c>
      <c r="D205" s="128" t="s">
        <v>187</v>
      </c>
      <c r="E205" s="127" t="s">
        <v>106</v>
      </c>
      <c r="F205" s="172" t="s">
        <v>155</v>
      </c>
      <c r="G205" s="173" t="s">
        <v>440</v>
      </c>
      <c r="H205" s="141"/>
      <c r="I205" s="142"/>
      <c r="J205" s="143"/>
      <c r="K205" s="143"/>
      <c r="L205" s="24" t="s">
        <v>218</v>
      </c>
      <c r="M205" s="25"/>
      <c r="N205" s="183">
        <f>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05" s="183">
        <f>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05" s="216" t="str">
        <f t="shared" si="16"/>
        <v xml:space="preserve"> </v>
      </c>
      <c r="Q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16" t="str">
        <f t="shared" si="17"/>
        <v xml:space="preserve"> </v>
      </c>
      <c r="S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16" t="str">
        <f t="shared" si="18"/>
        <v xml:space="preserve"> </v>
      </c>
      <c r="U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83">
        <f>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  <c r="W205" s="216" t="str">
        <f t="shared" si="19"/>
        <v xml:space="preserve"> </v>
      </c>
      <c r="X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16" t="str">
        <f t="shared" si="20"/>
        <v xml:space="preserve"> </v>
      </c>
      <c r="Z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16" t="str">
        <f t="shared" si="21"/>
        <v xml:space="preserve"> </v>
      </c>
      <c r="AB2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2" customFormat="1" hidden="1">
      <c r="A206" s="170" t="str">
        <f t="shared" si="15"/>
        <v>71040901044639</v>
      </c>
      <c r="B206" s="171" t="s">
        <v>439</v>
      </c>
      <c r="C206" s="129" t="s">
        <v>155</v>
      </c>
      <c r="D206" s="128" t="s">
        <v>187</v>
      </c>
      <c r="E206" s="127" t="s">
        <v>106</v>
      </c>
      <c r="F206" s="172" t="s">
        <v>155</v>
      </c>
      <c r="G206" s="126">
        <v>4639</v>
      </c>
      <c r="H206" s="22"/>
      <c r="I206" s="22"/>
      <c r="J206" s="23"/>
      <c r="K206" s="23"/>
      <c r="L206" s="29" t="s">
        <v>211</v>
      </c>
      <c r="M206" s="44">
        <v>4639</v>
      </c>
      <c r="N206" s="169">
        <f>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06" s="169">
        <f>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06" s="217" t="str">
        <f t="shared" si="16"/>
        <v xml:space="preserve"> </v>
      </c>
      <c r="Q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17" t="str">
        <f t="shared" si="17"/>
        <v xml:space="preserve"> </v>
      </c>
      <c r="S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17" t="str">
        <f t="shared" si="18"/>
        <v xml:space="preserve"> </v>
      </c>
      <c r="U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69">
        <f>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  <c r="W206" s="217" t="str">
        <f t="shared" si="19"/>
        <v xml:space="preserve"> </v>
      </c>
      <c r="X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17" t="str">
        <f t="shared" si="20"/>
        <v xml:space="preserve"> </v>
      </c>
      <c r="Z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17" t="str">
        <f t="shared" si="21"/>
        <v xml:space="preserve"> </v>
      </c>
      <c r="AB2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2" customFormat="1" ht="25.5" hidden="1">
      <c r="A207" s="170" t="str">
        <f t="shared" si="15"/>
        <v>71040901044819</v>
      </c>
      <c r="B207" s="171" t="s">
        <v>439</v>
      </c>
      <c r="C207" s="129" t="s">
        <v>155</v>
      </c>
      <c r="D207" s="128" t="s">
        <v>187</v>
      </c>
      <c r="E207" s="127" t="s">
        <v>106</v>
      </c>
      <c r="F207" s="172" t="s">
        <v>155</v>
      </c>
      <c r="G207" s="126">
        <v>4819</v>
      </c>
      <c r="H207" s="22"/>
      <c r="I207" s="22"/>
      <c r="J207" s="23"/>
      <c r="K207" s="23"/>
      <c r="L207" s="27" t="s">
        <v>219</v>
      </c>
      <c r="M207" s="28">
        <v>4819</v>
      </c>
      <c r="N207" s="169">
        <f>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07" s="169">
        <f>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07" s="217" t="str">
        <f t="shared" si="16"/>
        <v xml:space="preserve"> </v>
      </c>
      <c r="Q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17" t="str">
        <f t="shared" si="17"/>
        <v xml:space="preserve"> </v>
      </c>
      <c r="S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17" t="str">
        <f t="shared" si="18"/>
        <v xml:space="preserve"> </v>
      </c>
      <c r="U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69">
        <f>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  <c r="W207" s="217" t="str">
        <f t="shared" si="19"/>
        <v xml:space="preserve"> </v>
      </c>
      <c r="X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17" t="str">
        <f t="shared" si="20"/>
        <v xml:space="preserve"> </v>
      </c>
      <c r="Z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17" t="str">
        <f t="shared" si="21"/>
        <v xml:space="preserve"> </v>
      </c>
      <c r="AB2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84" customFormat="1" ht="13.5" hidden="1">
      <c r="A208" s="170" t="str">
        <f t="shared" si="15"/>
        <v>71040901050000</v>
      </c>
      <c r="B208" s="171" t="s">
        <v>439</v>
      </c>
      <c r="C208" s="129" t="s">
        <v>155</v>
      </c>
      <c r="D208" s="128" t="s">
        <v>187</v>
      </c>
      <c r="E208" s="127" t="s">
        <v>106</v>
      </c>
      <c r="F208" s="172" t="s">
        <v>149</v>
      </c>
      <c r="G208" s="173" t="s">
        <v>440</v>
      </c>
      <c r="H208" s="141"/>
      <c r="I208" s="142"/>
      <c r="J208" s="143"/>
      <c r="K208" s="143"/>
      <c r="L208" s="24" t="s">
        <v>220</v>
      </c>
      <c r="M208" s="25"/>
      <c r="N208" s="183">
        <f>+'havelvac 7.2'!N243+'havelvac 7.3'!N243+'havelvac 7.4'!N243+'havelvac 7.5'!N243+'havelvac 7.6'!N243+'havelvac 7.7'!N243+'havelvac 7.9'!N243+'havelvac 7.8'!N243+'havelvac 7.10'!N243+'havelvac 7.11'!N243+'havelvac 7.12'!N243+'havelvac 7.13'!N243</f>
        <v>7725.5</v>
      </c>
      <c r="O208" s="183">
        <f>+'havelvac 7.2'!O243+'havelvac 7.3'!O243+'havelvac 7.4'!O243+'havelvac 7.5'!O243+'havelvac 7.6'!O243+'havelvac 7.7'!O243+'havelvac 7.9'!O243+'havelvac 7.8'!O243+'havelvac 7.10'!O243+'havelvac 7.11'!O243+'havelvac 7.12'!O243+'havelvac 7.13'!O243</f>
        <v>5879.9</v>
      </c>
      <c r="P208" s="216" t="str">
        <f t="shared" ref="P208:P271" si="24">IFERROR(Q208/O208, " ")</f>
        <v xml:space="preserve"> </v>
      </c>
      <c r="Q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16" t="str">
        <f t="shared" ref="R208:R271" si="25">IFERROR(S208/O208, " ")</f>
        <v xml:space="preserve"> </v>
      </c>
      <c r="S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16" t="str">
        <f t="shared" ref="T208:T271" si="26">IFERROR(U208/O208, " ")</f>
        <v xml:space="preserve"> </v>
      </c>
      <c r="U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83">
        <f>+'havelvac 7.2'!P243+'havelvac 7.3'!P243+'havelvac 7.4'!P243+'havelvac 7.5'!P243+'havelvac 7.6'!P243+'havelvac 7.7'!P243+'havelvac 7.9'!P243+'havelvac 7.8'!P243+'havelvac 7.10'!P243+'havelvac 7.11'!P243+'havelvac 7.12'!P243+'havelvac 7.13'!P243</f>
        <v>1845.6</v>
      </c>
      <c r="W208" s="216" t="str">
        <f t="shared" ref="W208:W271" si="27">IFERROR(X208/V208, " ")</f>
        <v xml:space="preserve"> </v>
      </c>
      <c r="X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16" t="str">
        <f t="shared" ref="Y208:Y271" si="28">IFERROR(Z208/V208, " ")</f>
        <v xml:space="preserve"> </v>
      </c>
      <c r="Z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16" t="str">
        <f t="shared" ref="AA208:AA271" si="29">IFERROR(AB208/V208, " ")</f>
        <v xml:space="preserve"> </v>
      </c>
      <c r="AB20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2" customFormat="1" hidden="1">
      <c r="A209" s="170" t="str">
        <f t="shared" si="15"/>
        <v>71040901058111</v>
      </c>
      <c r="B209" s="171" t="s">
        <v>439</v>
      </c>
      <c r="C209" s="129" t="s">
        <v>155</v>
      </c>
      <c r="D209" s="128" t="s">
        <v>187</v>
      </c>
      <c r="E209" s="127" t="s">
        <v>106</v>
      </c>
      <c r="F209" s="172" t="s">
        <v>149</v>
      </c>
      <c r="G209" s="126">
        <v>8111</v>
      </c>
      <c r="H209" s="22"/>
      <c r="I209" s="22"/>
      <c r="J209" s="23"/>
      <c r="K209" s="23"/>
      <c r="L209" s="27" t="s">
        <v>221</v>
      </c>
      <c r="M209" s="28">
        <v>8111</v>
      </c>
      <c r="N209" s="169">
        <f>+'havelvac 7.2'!N244+'havelvac 7.3'!N244+'havelvac 7.4'!N244+'havelvac 7.5'!N244+'havelvac 7.6'!N244+'havelvac 7.7'!N244+'havelvac 7.9'!N244+'havelvac 7.8'!N244+'havelvac 7.10'!N244+'havelvac 7.11'!N244+'havelvac 7.12'!N244+'havelvac 7.13'!N244</f>
        <v>0</v>
      </c>
      <c r="O209" s="169">
        <f>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P209" s="217" t="str">
        <f t="shared" si="24"/>
        <v xml:space="preserve"> </v>
      </c>
      <c r="Q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17" t="str">
        <f t="shared" si="25"/>
        <v xml:space="preserve"> </v>
      </c>
      <c r="S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17" t="str">
        <f t="shared" si="26"/>
        <v xml:space="preserve"> </v>
      </c>
      <c r="U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69">
        <f>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  <c r="W209" s="217" t="str">
        <f t="shared" si="27"/>
        <v xml:space="preserve"> </v>
      </c>
      <c r="X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17" t="str">
        <f t="shared" si="28"/>
        <v xml:space="preserve"> </v>
      </c>
      <c r="Z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17" t="str">
        <f t="shared" si="29"/>
        <v xml:space="preserve"> </v>
      </c>
      <c r="AB2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2" customFormat="1" hidden="1">
      <c r="A210" s="170" t="str">
        <f t="shared" si="15"/>
        <v>71040901058411</v>
      </c>
      <c r="B210" s="171" t="s">
        <v>439</v>
      </c>
      <c r="C210" s="129" t="s">
        <v>155</v>
      </c>
      <c r="D210" s="128" t="s">
        <v>187</v>
      </c>
      <c r="E210" s="127" t="s">
        <v>106</v>
      </c>
      <c r="F210" s="172" t="s">
        <v>149</v>
      </c>
      <c r="G210" s="126">
        <v>8411</v>
      </c>
      <c r="H210" s="22"/>
      <c r="I210" s="22"/>
      <c r="J210" s="23"/>
      <c r="K210" s="23"/>
      <c r="L210" s="26" t="s">
        <v>222</v>
      </c>
      <c r="M210" s="10">
        <v>8411</v>
      </c>
      <c r="N210" s="169">
        <f>+'havelvac 7.2'!N245+'havelvac 7.3'!N245+'havelvac 7.4'!N245+'havelvac 7.5'!N245+'havelvac 7.6'!N245+'havelvac 7.7'!N245+'havelvac 7.9'!N245+'havelvac 7.8'!N245+'havelvac 7.10'!N245+'havelvac 7.11'!N245+'havelvac 7.12'!N245+'havelvac 7.13'!N245</f>
        <v>5879.9</v>
      </c>
      <c r="O210" s="169">
        <f>+'havelvac 7.2'!O245+'havelvac 7.3'!O245+'havelvac 7.4'!O245+'havelvac 7.5'!O245+'havelvac 7.6'!O245+'havelvac 7.7'!O245+'havelvac 7.9'!O245+'havelvac 7.8'!O245+'havelvac 7.10'!O245+'havelvac 7.11'!O245+'havelvac 7.12'!O245+'havelvac 7.13'!O245</f>
        <v>5879.9</v>
      </c>
      <c r="P210" s="217" t="str">
        <f t="shared" si="24"/>
        <v xml:space="preserve"> </v>
      </c>
      <c r="Q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17" t="str">
        <f t="shared" si="25"/>
        <v xml:space="preserve"> </v>
      </c>
      <c r="S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17" t="str">
        <f t="shared" si="26"/>
        <v xml:space="preserve"> </v>
      </c>
      <c r="U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69">
        <f>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  <c r="W210" s="217" t="str">
        <f t="shared" si="27"/>
        <v xml:space="preserve"> </v>
      </c>
      <c r="X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17" t="str">
        <f t="shared" si="28"/>
        <v xml:space="preserve"> </v>
      </c>
      <c r="Z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17" t="str">
        <f t="shared" si="29"/>
        <v xml:space="preserve"> </v>
      </c>
      <c r="AB2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84" customFormat="1" ht="13.5" hidden="1">
      <c r="A211" s="170" t="str">
        <f t="shared" ref="A211:A283" si="30">CONCATENATE(B211,C211,D211,E211,F211,G211)</f>
        <v>71040901060000</v>
      </c>
      <c r="B211" s="171" t="s">
        <v>439</v>
      </c>
      <c r="C211" s="129" t="s">
        <v>155</v>
      </c>
      <c r="D211" s="128" t="s">
        <v>187</v>
      </c>
      <c r="E211" s="127" t="s">
        <v>106</v>
      </c>
      <c r="F211" s="172" t="s">
        <v>157</v>
      </c>
      <c r="G211" s="173" t="s">
        <v>440</v>
      </c>
      <c r="H211" s="141"/>
      <c r="I211" s="142"/>
      <c r="J211" s="143"/>
      <c r="K211" s="143"/>
      <c r="L211" s="24" t="s">
        <v>223</v>
      </c>
      <c r="M211" s="25"/>
      <c r="N211" s="183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11" s="183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11" s="216" t="str">
        <f t="shared" si="24"/>
        <v xml:space="preserve"> </v>
      </c>
      <c r="Q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16" t="str">
        <f t="shared" si="25"/>
        <v xml:space="preserve"> </v>
      </c>
      <c r="S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16" t="str">
        <f t="shared" si="26"/>
        <v xml:space="preserve"> </v>
      </c>
      <c r="U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83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11" s="216" t="str">
        <f t="shared" si="27"/>
        <v xml:space="preserve"> </v>
      </c>
      <c r="X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16" t="str">
        <f t="shared" si="28"/>
        <v xml:space="preserve"> </v>
      </c>
      <c r="Z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16" t="str">
        <f t="shared" si="29"/>
        <v xml:space="preserve"> </v>
      </c>
      <c r="AB2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84" customFormat="1" ht="13.5" hidden="1">
      <c r="A212" s="170">
        <v>71040901064861</v>
      </c>
      <c r="B212" s="171" t="s">
        <v>439</v>
      </c>
      <c r="C212" s="129" t="s">
        <v>155</v>
      </c>
      <c r="D212" s="128" t="s">
        <v>187</v>
      </c>
      <c r="E212" s="127" t="s">
        <v>106</v>
      </c>
      <c r="F212" s="172" t="s">
        <v>157</v>
      </c>
      <c r="G212" s="173">
        <v>4861</v>
      </c>
      <c r="H212" s="141"/>
      <c r="I212" s="142"/>
      <c r="J212" s="143"/>
      <c r="K212" s="143"/>
      <c r="L212" s="24" t="s">
        <v>134</v>
      </c>
      <c r="M212" s="25">
        <v>4861</v>
      </c>
      <c r="N212" s="183"/>
      <c r="O212" s="183"/>
      <c r="P212" s="216" t="str">
        <f t="shared" si="24"/>
        <v xml:space="preserve"> </v>
      </c>
      <c r="Q212" s="183"/>
      <c r="R212" s="216" t="str">
        <f t="shared" si="25"/>
        <v xml:space="preserve"> </v>
      </c>
      <c r="S212" s="183"/>
      <c r="T212" s="216" t="str">
        <f t="shared" si="26"/>
        <v xml:space="preserve"> </v>
      </c>
      <c r="U212" s="183"/>
      <c r="V212" s="183"/>
      <c r="W212" s="216" t="str">
        <f t="shared" si="27"/>
        <v xml:space="preserve"> </v>
      </c>
      <c r="X212" s="183"/>
      <c r="Y212" s="216" t="str">
        <f t="shared" si="28"/>
        <v xml:space="preserve"> </v>
      </c>
      <c r="Z212" s="183"/>
      <c r="AA212" s="216" t="str">
        <f t="shared" si="29"/>
        <v xml:space="preserve"> </v>
      </c>
      <c r="AB212" s="183"/>
    </row>
    <row r="213" spans="1:28" s="132" customFormat="1" ht="25.5" hidden="1">
      <c r="A213" s="170" t="str">
        <f t="shared" si="30"/>
        <v>71040901064819</v>
      </c>
      <c r="B213" s="171" t="s">
        <v>439</v>
      </c>
      <c r="C213" s="129" t="s">
        <v>155</v>
      </c>
      <c r="D213" s="128" t="s">
        <v>187</v>
      </c>
      <c r="E213" s="127" t="s">
        <v>106</v>
      </c>
      <c r="F213" s="172" t="s">
        <v>157</v>
      </c>
      <c r="G213" s="126">
        <v>4819</v>
      </c>
      <c r="H213" s="22"/>
      <c r="I213" s="22"/>
      <c r="J213" s="23"/>
      <c r="K213" s="23"/>
      <c r="L213" s="27" t="s">
        <v>219</v>
      </c>
      <c r="M213" s="28">
        <v>4819</v>
      </c>
      <c r="N213" s="169">
        <f>+'havelvac 7.2'!N247+'havelvac 7.3'!N247+'havelvac 7.4'!N247+'havelvac 7.5'!N247+'havelvac 7.6'!N247+'havelvac 7.7'!N247+'havelvac 7.9'!N247+'havelvac 7.8'!N247+'havelvac 7.10'!N247+'havelvac 7.11'!N247+'havelvac 7.12'!N247+'havelvac 7.13'!N247</f>
        <v>0</v>
      </c>
      <c r="O213" s="169">
        <f>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P213" s="217" t="str">
        <f t="shared" si="24"/>
        <v xml:space="preserve"> </v>
      </c>
      <c r="Q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17" t="str">
        <f t="shared" si="25"/>
        <v xml:space="preserve"> </v>
      </c>
      <c r="S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17" t="str">
        <f t="shared" si="26"/>
        <v xml:space="preserve"> </v>
      </c>
      <c r="U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69">
        <f>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  <c r="W213" s="217" t="str">
        <f t="shared" si="27"/>
        <v xml:space="preserve"> </v>
      </c>
      <c r="X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17" t="str">
        <f t="shared" si="28"/>
        <v xml:space="preserve"> </v>
      </c>
      <c r="Z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17" t="str">
        <f t="shared" si="29"/>
        <v xml:space="preserve"> </v>
      </c>
      <c r="AB21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84" customFormat="1" ht="13.5" hidden="1">
      <c r="A214" s="170" t="str">
        <f t="shared" si="30"/>
        <v>71040901070000</v>
      </c>
      <c r="B214" s="171" t="s">
        <v>439</v>
      </c>
      <c r="C214" s="129" t="s">
        <v>155</v>
      </c>
      <c r="D214" s="128" t="s">
        <v>187</v>
      </c>
      <c r="E214" s="127" t="s">
        <v>106</v>
      </c>
      <c r="F214" s="172" t="s">
        <v>183</v>
      </c>
      <c r="G214" s="173" t="s">
        <v>440</v>
      </c>
      <c r="H214" s="141"/>
      <c r="I214" s="142"/>
      <c r="J214" s="143"/>
      <c r="K214" s="143"/>
      <c r="L214" s="24" t="s">
        <v>224</v>
      </c>
      <c r="M214" s="25"/>
      <c r="N214" s="183">
        <f>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14" s="183">
        <f>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14" s="216" t="str">
        <f t="shared" si="24"/>
        <v xml:space="preserve"> </v>
      </c>
      <c r="Q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16" t="str">
        <f t="shared" si="25"/>
        <v xml:space="preserve"> </v>
      </c>
      <c r="S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16" t="str">
        <f t="shared" si="26"/>
        <v xml:space="preserve"> </v>
      </c>
      <c r="U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83">
        <f>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  <c r="W214" s="216" t="str">
        <f t="shared" si="27"/>
        <v xml:space="preserve"> </v>
      </c>
      <c r="X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16" t="str">
        <f t="shared" si="28"/>
        <v xml:space="preserve"> </v>
      </c>
      <c r="Z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16" t="str">
        <f t="shared" si="29"/>
        <v xml:space="preserve"> </v>
      </c>
      <c r="AB2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2" customFormat="1" hidden="1">
      <c r="A215" s="170" t="str">
        <f t="shared" si="30"/>
        <v>71040901074239</v>
      </c>
      <c r="B215" s="171" t="s">
        <v>439</v>
      </c>
      <c r="C215" s="129" t="s">
        <v>155</v>
      </c>
      <c r="D215" s="128" t="s">
        <v>187</v>
      </c>
      <c r="E215" s="127" t="s">
        <v>106</v>
      </c>
      <c r="F215" s="172" t="s">
        <v>183</v>
      </c>
      <c r="G215" s="126">
        <v>4239</v>
      </c>
      <c r="H215" s="22"/>
      <c r="I215" s="22"/>
      <c r="J215" s="23"/>
      <c r="K215" s="23"/>
      <c r="L215" s="26" t="s">
        <v>125</v>
      </c>
      <c r="M215" s="10">
        <v>4239</v>
      </c>
      <c r="N215" s="169">
        <f>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15" s="169">
        <f>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15" s="217" t="str">
        <f t="shared" si="24"/>
        <v xml:space="preserve"> </v>
      </c>
      <c r="Q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17" t="str">
        <f t="shared" si="25"/>
        <v xml:space="preserve"> </v>
      </c>
      <c r="S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17" t="str">
        <f t="shared" si="26"/>
        <v xml:space="preserve"> </v>
      </c>
      <c r="U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69">
        <f>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  <c r="W215" s="217" t="str">
        <f t="shared" si="27"/>
        <v xml:space="preserve"> </v>
      </c>
      <c r="X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17" t="str">
        <f t="shared" si="28"/>
        <v xml:space="preserve"> </v>
      </c>
      <c r="Z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17" t="str">
        <f t="shared" si="29"/>
        <v xml:space="preserve"> </v>
      </c>
      <c r="AB2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84" customFormat="1" ht="13.5" hidden="1">
      <c r="A216" s="170" t="str">
        <f t="shared" si="30"/>
        <v>71040901080000</v>
      </c>
      <c r="B216" s="171" t="s">
        <v>439</v>
      </c>
      <c r="C216" s="129" t="s">
        <v>155</v>
      </c>
      <c r="D216" s="128" t="s">
        <v>187</v>
      </c>
      <c r="E216" s="127" t="s">
        <v>106</v>
      </c>
      <c r="F216" s="172" t="s">
        <v>185</v>
      </c>
      <c r="G216" s="173" t="s">
        <v>440</v>
      </c>
      <c r="H216" s="141"/>
      <c r="I216" s="142"/>
      <c r="J216" s="143"/>
      <c r="K216" s="143"/>
      <c r="L216" s="24" t="s">
        <v>225</v>
      </c>
      <c r="M216" s="25"/>
      <c r="N216" s="183">
        <f>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16" s="183">
        <f>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16" s="216" t="str">
        <f t="shared" si="24"/>
        <v xml:space="preserve"> </v>
      </c>
      <c r="Q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16" t="str">
        <f t="shared" si="25"/>
        <v xml:space="preserve"> </v>
      </c>
      <c r="S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16" t="str">
        <f t="shared" si="26"/>
        <v xml:space="preserve"> </v>
      </c>
      <c r="U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83">
        <f>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  <c r="W216" s="216" t="str">
        <f t="shared" si="27"/>
        <v xml:space="preserve"> </v>
      </c>
      <c r="X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16" t="str">
        <f t="shared" si="28"/>
        <v xml:space="preserve"> </v>
      </c>
      <c r="Z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16" t="str">
        <f t="shared" si="29"/>
        <v xml:space="preserve"> </v>
      </c>
      <c r="AB21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2" customFormat="1" hidden="1">
      <c r="A217" s="170" t="str">
        <f t="shared" si="30"/>
        <v>71040901084234</v>
      </c>
      <c r="B217" s="171" t="s">
        <v>439</v>
      </c>
      <c r="C217" s="129" t="s">
        <v>155</v>
      </c>
      <c r="D217" s="128" t="s">
        <v>187</v>
      </c>
      <c r="E217" s="127" t="s">
        <v>106</v>
      </c>
      <c r="F217" s="172" t="s">
        <v>185</v>
      </c>
      <c r="G217" s="126">
        <v>4234</v>
      </c>
      <c r="H217" s="22"/>
      <c r="I217" s="22"/>
      <c r="J217" s="23"/>
      <c r="K217" s="23"/>
      <c r="L217" s="26" t="s">
        <v>122</v>
      </c>
      <c r="M217" s="10">
        <v>4234</v>
      </c>
      <c r="N217" s="169">
        <f>+'havelvac 7.2'!N253+'havelvac 7.3'!N253+'havelvac 7.4'!N253+'havelvac 7.5'!N253+'havelvac 7.6'!N253+'havelvac 7.7'!N253+'havelvac 7.9'!N253+'havelvac 7.8'!N253+'havelvac 7.10'!N253+'havelvac 7.11'!N253+'havelvac 7.12'!N253+'havelvac 7.13'!N253</f>
        <v>0</v>
      </c>
      <c r="O217" s="169">
        <f>+'havelvac 7.2'!O253+'havelvac 7.3'!O253+'havelvac 7.4'!O253+'havelvac 7.5'!O253+'havelvac 7.6'!O253+'havelvac 7.7'!O253+'havelvac 7.9'!O253+'havelvac 7.8'!O253+'havelvac 7.10'!O253+'havelvac 7.11'!O253+'havelvac 7.12'!O253+'havelvac 7.13'!O253</f>
        <v>0</v>
      </c>
      <c r="P217" s="217" t="str">
        <f t="shared" si="24"/>
        <v xml:space="preserve"> </v>
      </c>
      <c r="Q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17" t="str">
        <f t="shared" si="25"/>
        <v xml:space="preserve"> </v>
      </c>
      <c r="S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17" t="str">
        <f t="shared" si="26"/>
        <v xml:space="preserve"> </v>
      </c>
      <c r="U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69">
        <f>+'havelvac 7.2'!P253+'havelvac 7.3'!P253+'havelvac 7.4'!P253+'havelvac 7.5'!P253+'havelvac 7.6'!P253+'havelvac 7.7'!P253+'havelvac 7.9'!P253+'havelvac 7.8'!P253+'havelvac 7.10'!P253+'havelvac 7.11'!P253+'havelvac 7.12'!P253+'havelvac 7.13'!P253</f>
        <v>0</v>
      </c>
      <c r="W217" s="217" t="str">
        <f t="shared" si="27"/>
        <v xml:space="preserve"> </v>
      </c>
      <c r="X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17" t="str">
        <f t="shared" si="28"/>
        <v xml:space="preserve"> </v>
      </c>
      <c r="Z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17" t="str">
        <f t="shared" si="29"/>
        <v xml:space="preserve"> </v>
      </c>
      <c r="AB2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2" customFormat="1" ht="25.5" hidden="1">
      <c r="A218" s="170" t="str">
        <f t="shared" si="30"/>
        <v>71040901084511</v>
      </c>
      <c r="B218" s="171" t="s">
        <v>439</v>
      </c>
      <c r="C218" s="129" t="s">
        <v>155</v>
      </c>
      <c r="D218" s="128" t="s">
        <v>187</v>
      </c>
      <c r="E218" s="127" t="s">
        <v>106</v>
      </c>
      <c r="F218" s="172" t="s">
        <v>185</v>
      </c>
      <c r="G218" s="126">
        <v>4511</v>
      </c>
      <c r="H218" s="22"/>
      <c r="I218" s="22"/>
      <c r="J218" s="23"/>
      <c r="K218" s="23"/>
      <c r="L218" s="26" t="s">
        <v>217</v>
      </c>
      <c r="M218" s="10">
        <v>4511</v>
      </c>
      <c r="N218" s="169">
        <f>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18" s="169">
        <f>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18" s="217" t="str">
        <f t="shared" si="24"/>
        <v xml:space="preserve"> </v>
      </c>
      <c r="Q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17" t="str">
        <f t="shared" si="25"/>
        <v xml:space="preserve"> </v>
      </c>
      <c r="S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17" t="str">
        <f t="shared" si="26"/>
        <v xml:space="preserve"> </v>
      </c>
      <c r="U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69">
        <f>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  <c r="W218" s="217" t="str">
        <f t="shared" si="27"/>
        <v xml:space="preserve"> </v>
      </c>
      <c r="X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17" t="str">
        <f t="shared" si="28"/>
        <v xml:space="preserve"> </v>
      </c>
      <c r="Z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17" t="str">
        <f t="shared" si="29"/>
        <v xml:space="preserve"> </v>
      </c>
      <c r="AB2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84" customFormat="1" ht="13.5">
      <c r="A219" s="170" t="str">
        <f t="shared" si="30"/>
        <v>71040901090000</v>
      </c>
      <c r="B219" s="171" t="s">
        <v>439</v>
      </c>
      <c r="C219" s="129" t="s">
        <v>155</v>
      </c>
      <c r="D219" s="128" t="s">
        <v>187</v>
      </c>
      <c r="E219" s="127" t="s">
        <v>106</v>
      </c>
      <c r="F219" s="172" t="s">
        <v>187</v>
      </c>
      <c r="G219" s="173" t="s">
        <v>440</v>
      </c>
      <c r="H219" s="141"/>
      <c r="I219" s="142"/>
      <c r="J219" s="143"/>
      <c r="K219" s="143"/>
      <c r="L219" s="24" t="s">
        <v>226</v>
      </c>
      <c r="M219" s="25"/>
      <c r="N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16" t="str">
        <f t="shared" si="24"/>
        <v xml:space="preserve"> </v>
      </c>
      <c r="Q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16" t="str">
        <f t="shared" si="25"/>
        <v xml:space="preserve"> </v>
      </c>
      <c r="S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16" t="str">
        <f t="shared" si="26"/>
        <v xml:space="preserve"> </v>
      </c>
      <c r="U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16" t="str">
        <f t="shared" si="27"/>
        <v xml:space="preserve"> </v>
      </c>
      <c r="X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16" t="str">
        <f t="shared" si="28"/>
        <v xml:space="preserve"> </v>
      </c>
      <c r="Z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16" t="str">
        <f t="shared" si="29"/>
        <v xml:space="preserve"> </v>
      </c>
      <c r="AB21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2" customFormat="1" hidden="1">
      <c r="A220" s="170" t="str">
        <f t="shared" si="30"/>
        <v>71040901094234</v>
      </c>
      <c r="B220" s="171" t="s">
        <v>439</v>
      </c>
      <c r="C220" s="129" t="s">
        <v>155</v>
      </c>
      <c r="D220" s="128" t="s">
        <v>187</v>
      </c>
      <c r="E220" s="127" t="s">
        <v>106</v>
      </c>
      <c r="F220" s="172" t="s">
        <v>187</v>
      </c>
      <c r="G220" s="126">
        <v>4234</v>
      </c>
      <c r="H220" s="22"/>
      <c r="I220" s="22"/>
      <c r="J220" s="23"/>
      <c r="K220" s="23"/>
      <c r="L220" s="26" t="s">
        <v>122</v>
      </c>
      <c r="M220" s="10">
        <v>4234</v>
      </c>
      <c r="N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17" t="str">
        <f t="shared" si="24"/>
        <v xml:space="preserve"> </v>
      </c>
      <c r="Q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17" t="str">
        <f t="shared" si="25"/>
        <v xml:space="preserve"> </v>
      </c>
      <c r="S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17" t="str">
        <f t="shared" si="26"/>
        <v xml:space="preserve"> </v>
      </c>
      <c r="U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17" t="str">
        <f t="shared" si="27"/>
        <v xml:space="preserve"> </v>
      </c>
      <c r="X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17" t="str">
        <f t="shared" si="28"/>
        <v xml:space="preserve"> </v>
      </c>
      <c r="Z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17" t="str">
        <f t="shared" si="29"/>
        <v xml:space="preserve"> </v>
      </c>
      <c r="AB22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2" customFormat="1">
      <c r="A221" s="170" t="str">
        <f t="shared" si="30"/>
        <v>71040901094239</v>
      </c>
      <c r="B221" s="171" t="s">
        <v>439</v>
      </c>
      <c r="C221" s="129" t="s">
        <v>155</v>
      </c>
      <c r="D221" s="128" t="s">
        <v>187</v>
      </c>
      <c r="E221" s="127" t="s">
        <v>106</v>
      </c>
      <c r="F221" s="172" t="s">
        <v>187</v>
      </c>
      <c r="G221" s="126">
        <v>4239</v>
      </c>
      <c r="H221" s="22"/>
      <c r="I221" s="22"/>
      <c r="J221" s="23"/>
      <c r="K221" s="23"/>
      <c r="L221" s="26" t="s">
        <v>125</v>
      </c>
      <c r="M221" s="30">
        <v>4239</v>
      </c>
      <c r="N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17" t="str">
        <f t="shared" si="24"/>
        <v xml:space="preserve"> </v>
      </c>
      <c r="Q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17" t="str">
        <f t="shared" si="25"/>
        <v xml:space="preserve"> </v>
      </c>
      <c r="S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17" t="str">
        <f t="shared" si="26"/>
        <v xml:space="preserve"> </v>
      </c>
      <c r="U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17" t="str">
        <f t="shared" si="27"/>
        <v xml:space="preserve"> </v>
      </c>
      <c r="X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17" t="str">
        <f t="shared" si="28"/>
        <v xml:space="preserve"> </v>
      </c>
      <c r="Z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17" t="str">
        <f t="shared" si="29"/>
        <v xml:space="preserve"> </v>
      </c>
      <c r="AB2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2" customFormat="1" ht="25.5">
      <c r="A222" s="170" t="str">
        <f t="shared" si="30"/>
        <v>71040901094819</v>
      </c>
      <c r="B222" s="171" t="s">
        <v>439</v>
      </c>
      <c r="C222" s="129" t="s">
        <v>155</v>
      </c>
      <c r="D222" s="128" t="s">
        <v>187</v>
      </c>
      <c r="E222" s="127" t="s">
        <v>106</v>
      </c>
      <c r="F222" s="172" t="s">
        <v>187</v>
      </c>
      <c r="G222" s="126">
        <v>4819</v>
      </c>
      <c r="H222" s="22"/>
      <c r="I222" s="22"/>
      <c r="J222" s="23"/>
      <c r="K222" s="23"/>
      <c r="L222" s="26" t="s">
        <v>219</v>
      </c>
      <c r="M222" s="30">
        <v>4819</v>
      </c>
      <c r="N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17" t="str">
        <f t="shared" si="24"/>
        <v xml:space="preserve"> </v>
      </c>
      <c r="Q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17" t="str">
        <f t="shared" si="25"/>
        <v xml:space="preserve"> </v>
      </c>
      <c r="S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17" t="str">
        <f t="shared" si="26"/>
        <v xml:space="preserve"> </v>
      </c>
      <c r="U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17" t="str">
        <f t="shared" si="27"/>
        <v xml:space="preserve"> </v>
      </c>
      <c r="X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17" t="str">
        <f t="shared" si="28"/>
        <v xml:space="preserve"> </v>
      </c>
      <c r="Z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17" t="str">
        <f t="shared" si="29"/>
        <v xml:space="preserve"> </v>
      </c>
      <c r="AB2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84" customFormat="1" ht="27" hidden="1">
      <c r="A223" s="170" t="str">
        <f t="shared" si="30"/>
        <v>71040901100000</v>
      </c>
      <c r="B223" s="171" t="s">
        <v>439</v>
      </c>
      <c r="C223" s="129" t="s">
        <v>155</v>
      </c>
      <c r="D223" s="128" t="s">
        <v>187</v>
      </c>
      <c r="E223" s="127" t="s">
        <v>106</v>
      </c>
      <c r="F223" s="172" t="s">
        <v>189</v>
      </c>
      <c r="G223" s="173" t="s">
        <v>440</v>
      </c>
      <c r="H223" s="141"/>
      <c r="I223" s="142"/>
      <c r="J223" s="143"/>
      <c r="K223" s="143"/>
      <c r="L223" s="24" t="s">
        <v>227</v>
      </c>
      <c r="M223" s="25"/>
      <c r="N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16" t="str">
        <f t="shared" si="24"/>
        <v xml:space="preserve"> </v>
      </c>
      <c r="Q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16" t="str">
        <f t="shared" si="25"/>
        <v xml:space="preserve"> </v>
      </c>
      <c r="S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16" t="str">
        <f t="shared" si="26"/>
        <v xml:space="preserve"> </v>
      </c>
      <c r="U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16" t="str">
        <f t="shared" si="27"/>
        <v xml:space="preserve"> </v>
      </c>
      <c r="X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16" t="str">
        <f t="shared" si="28"/>
        <v xml:space="preserve"> </v>
      </c>
      <c r="Z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16" t="str">
        <f t="shared" si="29"/>
        <v xml:space="preserve"> </v>
      </c>
      <c r="AB2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2" customFormat="1" hidden="1">
      <c r="A224" s="170" t="str">
        <f t="shared" si="30"/>
        <v>71040901104823</v>
      </c>
      <c r="B224" s="171" t="s">
        <v>439</v>
      </c>
      <c r="C224" s="129" t="s">
        <v>155</v>
      </c>
      <c r="D224" s="128" t="s">
        <v>187</v>
      </c>
      <c r="E224" s="127" t="s">
        <v>106</v>
      </c>
      <c r="F224" s="172" t="s">
        <v>189</v>
      </c>
      <c r="G224" s="126">
        <v>4823</v>
      </c>
      <c r="H224" s="22"/>
      <c r="I224" s="22"/>
      <c r="J224" s="23"/>
      <c r="K224" s="23"/>
      <c r="L224" s="26" t="s">
        <v>133</v>
      </c>
      <c r="M224" s="10">
        <v>4823</v>
      </c>
      <c r="N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17" t="str">
        <f t="shared" si="24"/>
        <v xml:space="preserve"> </v>
      </c>
      <c r="Q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17" t="str">
        <f t="shared" si="25"/>
        <v xml:space="preserve"> </v>
      </c>
      <c r="S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17" t="str">
        <f t="shared" si="26"/>
        <v xml:space="preserve"> </v>
      </c>
      <c r="U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17" t="str">
        <f t="shared" si="27"/>
        <v xml:space="preserve"> </v>
      </c>
      <c r="X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17" t="str">
        <f t="shared" si="28"/>
        <v xml:space="preserve"> </v>
      </c>
      <c r="Z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17" t="str">
        <f t="shared" si="29"/>
        <v xml:space="preserve"> </v>
      </c>
      <c r="AB2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2" customFormat="1" hidden="1">
      <c r="A225" s="170" t="str">
        <f t="shared" si="30"/>
        <v>71040901105129</v>
      </c>
      <c r="B225" s="171" t="s">
        <v>439</v>
      </c>
      <c r="C225" s="129" t="s">
        <v>155</v>
      </c>
      <c r="D225" s="128" t="s">
        <v>187</v>
      </c>
      <c r="E225" s="127" t="s">
        <v>106</v>
      </c>
      <c r="F225" s="172" t="s">
        <v>189</v>
      </c>
      <c r="G225" s="126">
        <v>5129</v>
      </c>
      <c r="H225" s="22"/>
      <c r="I225" s="22"/>
      <c r="J225" s="23"/>
      <c r="K225" s="23"/>
      <c r="L225" s="26" t="s">
        <v>137</v>
      </c>
      <c r="M225" s="10">
        <v>5129</v>
      </c>
      <c r="N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17" t="str">
        <f t="shared" si="24"/>
        <v xml:space="preserve"> </v>
      </c>
      <c r="Q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17" t="str">
        <f t="shared" si="25"/>
        <v xml:space="preserve"> </v>
      </c>
      <c r="S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17" t="str">
        <f t="shared" si="26"/>
        <v xml:space="preserve"> </v>
      </c>
      <c r="U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17" t="str">
        <f t="shared" si="27"/>
        <v xml:space="preserve"> </v>
      </c>
      <c r="X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17" t="str">
        <f t="shared" si="28"/>
        <v xml:space="preserve"> </v>
      </c>
      <c r="Z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17" t="str">
        <f t="shared" si="29"/>
        <v xml:space="preserve"> </v>
      </c>
      <c r="AB2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84" customFormat="1" ht="27" hidden="1">
      <c r="A226" s="170" t="str">
        <f t="shared" si="30"/>
        <v>71040901110000</v>
      </c>
      <c r="B226" s="171" t="s">
        <v>439</v>
      </c>
      <c r="C226" s="129" t="s">
        <v>155</v>
      </c>
      <c r="D226" s="128" t="s">
        <v>187</v>
      </c>
      <c r="E226" s="127" t="s">
        <v>106</v>
      </c>
      <c r="F226" s="172" t="s">
        <v>104</v>
      </c>
      <c r="G226" s="173" t="s">
        <v>440</v>
      </c>
      <c r="H226" s="141"/>
      <c r="I226" s="142"/>
      <c r="J226" s="143"/>
      <c r="K226" s="143"/>
      <c r="L226" s="24" t="s">
        <v>228</v>
      </c>
      <c r="M226" s="25"/>
      <c r="N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16" t="str">
        <f t="shared" si="24"/>
        <v xml:space="preserve"> </v>
      </c>
      <c r="Q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16" t="str">
        <f t="shared" si="25"/>
        <v xml:space="preserve"> </v>
      </c>
      <c r="S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16" t="str">
        <f t="shared" si="26"/>
        <v xml:space="preserve"> </v>
      </c>
      <c r="U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16" t="str">
        <f t="shared" si="27"/>
        <v xml:space="preserve"> </v>
      </c>
      <c r="X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16" t="str">
        <f t="shared" si="28"/>
        <v xml:space="preserve"> </v>
      </c>
      <c r="Z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16" t="str">
        <f t="shared" si="29"/>
        <v xml:space="preserve"> </v>
      </c>
      <c r="AB2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2" customFormat="1" ht="25.5" hidden="1">
      <c r="A227" s="170" t="str">
        <f t="shared" si="30"/>
        <v>71040901114512</v>
      </c>
      <c r="B227" s="171" t="s">
        <v>439</v>
      </c>
      <c r="C227" s="129" t="s">
        <v>155</v>
      </c>
      <c r="D227" s="128" t="s">
        <v>187</v>
      </c>
      <c r="E227" s="127" t="s">
        <v>106</v>
      </c>
      <c r="F227" s="172" t="s">
        <v>104</v>
      </c>
      <c r="G227" s="126" t="s">
        <v>229</v>
      </c>
      <c r="H227" s="22"/>
      <c r="I227" s="22"/>
      <c r="J227" s="23"/>
      <c r="K227" s="23"/>
      <c r="L227" s="26" t="s">
        <v>230</v>
      </c>
      <c r="M227" s="10" t="s">
        <v>229</v>
      </c>
      <c r="N227" s="169">
        <f>+'havelvac 7.2'!N259+'havelvac 7.3'!N259+'havelvac 7.4'!N259+'havelvac 7.5'!N259+'havelvac 7.6'!N259+'havelvac 7.7'!N259+'havelvac 7.9'!N259+'havelvac 7.8'!N259+'havelvac 7.10'!N259+'havelvac 7.11'!N259+'havelvac 7.12'!N259+'havelvac 7.13'!N259</f>
        <v>88</v>
      </c>
      <c r="O227" s="169">
        <f>+'havelvac 7.2'!O259+'havelvac 7.3'!O259+'havelvac 7.4'!O259+'havelvac 7.5'!O259+'havelvac 7.6'!O259+'havelvac 7.7'!O259+'havelvac 7.9'!O259+'havelvac 7.8'!O259+'havelvac 7.10'!O259+'havelvac 7.11'!O259+'havelvac 7.12'!O259+'havelvac 7.13'!O259</f>
        <v>0</v>
      </c>
      <c r="P227" s="217" t="str">
        <f t="shared" si="24"/>
        <v xml:space="preserve"> </v>
      </c>
      <c r="Q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17" t="str">
        <f t="shared" si="25"/>
        <v xml:space="preserve"> </v>
      </c>
      <c r="S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17" t="str">
        <f t="shared" si="26"/>
        <v xml:space="preserve"> </v>
      </c>
      <c r="U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69">
        <f>+'havelvac 7.2'!P259+'havelvac 7.3'!P259+'havelvac 7.4'!P259+'havelvac 7.5'!P259+'havelvac 7.6'!P259+'havelvac 7.7'!P259+'havelvac 7.9'!P259+'havelvac 7.8'!P259+'havelvac 7.10'!P259+'havelvac 7.11'!P259+'havelvac 7.12'!P259+'havelvac 7.13'!P259</f>
        <v>88</v>
      </c>
      <c r="W227" s="217" t="str">
        <f t="shared" si="27"/>
        <v xml:space="preserve"> </v>
      </c>
      <c r="X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17" t="str">
        <f t="shared" si="28"/>
        <v xml:space="preserve"> </v>
      </c>
      <c r="Z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17" t="str">
        <f t="shared" si="29"/>
        <v xml:space="preserve"> </v>
      </c>
      <c r="AB2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58" customFormat="1">
      <c r="A228" s="118" t="str">
        <f t="shared" si="30"/>
        <v>71050000000000</v>
      </c>
      <c r="B228" s="120" t="s">
        <v>439</v>
      </c>
      <c r="C228" s="113" t="s">
        <v>149</v>
      </c>
      <c r="D228" s="114" t="s">
        <v>441</v>
      </c>
      <c r="E228" s="123" t="s">
        <v>441</v>
      </c>
      <c r="F228" s="124" t="s">
        <v>441</v>
      </c>
      <c r="G228" s="125" t="s">
        <v>440</v>
      </c>
      <c r="H228" s="164">
        <v>2500</v>
      </c>
      <c r="I228" s="198" t="s">
        <v>149</v>
      </c>
      <c r="J228" s="199">
        <v>0</v>
      </c>
      <c r="K228" s="199">
        <v>0</v>
      </c>
      <c r="L228" s="156" t="s">
        <v>231</v>
      </c>
      <c r="M228" s="165"/>
      <c r="N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7.13'!N260</f>
        <v>#REF!</v>
      </c>
      <c r="O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7.13'!O260</f>
        <v>#REF!</v>
      </c>
      <c r="P228" s="212" t="str">
        <f t="shared" si="24"/>
        <v xml:space="preserve"> </v>
      </c>
      <c r="Q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12" t="str">
        <f t="shared" si="25"/>
        <v xml:space="preserve"> </v>
      </c>
      <c r="S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12" t="str">
        <f t="shared" si="26"/>
        <v xml:space="preserve"> </v>
      </c>
      <c r="U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7.13'!P260</f>
        <v>#REF!</v>
      </c>
      <c r="W228" s="212" t="str">
        <f t="shared" si="27"/>
        <v xml:space="preserve"> </v>
      </c>
      <c r="X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12" t="str">
        <f t="shared" si="28"/>
        <v xml:space="preserve"> </v>
      </c>
      <c r="Z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12" t="str">
        <f t="shared" si="29"/>
        <v xml:space="preserve"> </v>
      </c>
      <c r="AB228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2" customFormat="1" ht="12.75">
      <c r="A229" s="170" t="str">
        <f t="shared" si="30"/>
        <v>71050000000001</v>
      </c>
      <c r="B229" s="171" t="s">
        <v>439</v>
      </c>
      <c r="C229" s="129" t="s">
        <v>149</v>
      </c>
      <c r="D229" s="128" t="s">
        <v>441</v>
      </c>
      <c r="E229" s="127" t="s">
        <v>441</v>
      </c>
      <c r="F229" s="172" t="s">
        <v>441</v>
      </c>
      <c r="G229" s="173" t="s">
        <v>96</v>
      </c>
      <c r="H229" s="22"/>
      <c r="I229" s="16"/>
      <c r="J229" s="17"/>
      <c r="K229" s="17"/>
      <c r="L229" s="27" t="s">
        <v>108</v>
      </c>
      <c r="M229" s="28"/>
      <c r="N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7.13'!N261</f>
        <v>#REF!</v>
      </c>
      <c r="O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7.13'!O261</f>
        <v>#REF!</v>
      </c>
      <c r="P229" s="213" t="str">
        <f t="shared" si="24"/>
        <v xml:space="preserve"> </v>
      </c>
      <c r="Q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13" t="str">
        <f t="shared" si="25"/>
        <v xml:space="preserve"> </v>
      </c>
      <c r="S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13" t="str">
        <f t="shared" si="26"/>
        <v xml:space="preserve"> </v>
      </c>
      <c r="U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7.13'!P261</f>
        <v>#REF!</v>
      </c>
      <c r="W229" s="213" t="str">
        <f t="shared" si="27"/>
        <v xml:space="preserve"> </v>
      </c>
      <c r="X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13" t="str">
        <f t="shared" si="28"/>
        <v xml:space="preserve"> </v>
      </c>
      <c r="Z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13" t="str">
        <f t="shared" si="29"/>
        <v xml:space="preserve"> </v>
      </c>
      <c r="AB2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75" customFormat="1" ht="13.5">
      <c r="A230" s="170" t="str">
        <f t="shared" si="30"/>
        <v>71050100000000</v>
      </c>
      <c r="B230" s="171" t="s">
        <v>439</v>
      </c>
      <c r="C230" s="129" t="s">
        <v>149</v>
      </c>
      <c r="D230" s="128" t="s">
        <v>106</v>
      </c>
      <c r="E230" s="127" t="s">
        <v>441</v>
      </c>
      <c r="F230" s="172" t="s">
        <v>441</v>
      </c>
      <c r="G230" s="173" t="s">
        <v>440</v>
      </c>
      <c r="H230" s="166">
        <v>2510</v>
      </c>
      <c r="I230" s="159" t="s">
        <v>149</v>
      </c>
      <c r="J230" s="160">
        <v>1</v>
      </c>
      <c r="K230" s="160">
        <v>0</v>
      </c>
      <c r="L230" s="161" t="s">
        <v>232</v>
      </c>
      <c r="M230" s="167"/>
      <c r="N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14" t="str">
        <f t="shared" si="24"/>
        <v xml:space="preserve"> </v>
      </c>
      <c r="Q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14" t="str">
        <f t="shared" si="25"/>
        <v xml:space="preserve"> </v>
      </c>
      <c r="S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14" t="str">
        <f t="shared" si="26"/>
        <v xml:space="preserve"> </v>
      </c>
      <c r="U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14" t="str">
        <f t="shared" si="27"/>
        <v xml:space="preserve"> </v>
      </c>
      <c r="X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14" t="str">
        <f t="shared" si="28"/>
        <v xml:space="preserve"> </v>
      </c>
      <c r="Z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14" t="str">
        <f t="shared" si="29"/>
        <v xml:space="preserve"> </v>
      </c>
      <c r="AB23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2" customFormat="1" ht="12.75">
      <c r="A231" s="170" t="str">
        <f t="shared" si="30"/>
        <v>71050100000001</v>
      </c>
      <c r="B231" s="171" t="s">
        <v>439</v>
      </c>
      <c r="C231" s="129" t="s">
        <v>149</v>
      </c>
      <c r="D231" s="128" t="s">
        <v>106</v>
      </c>
      <c r="E231" s="127" t="s">
        <v>441</v>
      </c>
      <c r="F231" s="172" t="s">
        <v>441</v>
      </c>
      <c r="G231" s="173" t="s">
        <v>96</v>
      </c>
      <c r="H231" s="15"/>
      <c r="I231" s="16"/>
      <c r="J231" s="17"/>
      <c r="K231" s="17"/>
      <c r="L231" s="27" t="s">
        <v>110</v>
      </c>
      <c r="M231" s="28"/>
      <c r="N231" s="176" t="e">
        <f>+'havelvac 7.2'!N266+'havelvac 7.3'!N266+'havelvac 7.4'!N266+'havelvac 7.5'!N266+'havelvac 7.6'!N266+'havelvac 7.7'!N266+'havelvac 7.9'!N266+'havelvac 7.8'!N266+'havelvac 7.10'!N266+'havelvac 7.11'!N266+'havelvac 7.12'!N266+'havelvac 7.13'!#REF!</f>
        <v>#REF!</v>
      </c>
      <c r="O231" s="176" t="e">
        <f>+'havelvac 7.2'!O266+'havelvac 7.3'!O266+'havelvac 7.4'!O266+'havelvac 7.5'!O266+'havelvac 7.6'!O266+'havelvac 7.7'!O266+'havelvac 7.9'!O266+'havelvac 7.8'!O266+'havelvac 7.10'!O266+'havelvac 7.11'!O266+'havelvac 7.12'!O266+'havelvac 7.13'!#REF!</f>
        <v>#REF!</v>
      </c>
      <c r="P231" s="213" t="str">
        <f t="shared" si="24"/>
        <v xml:space="preserve"> </v>
      </c>
      <c r="Q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13" t="str">
        <f t="shared" si="25"/>
        <v xml:space="preserve"> </v>
      </c>
      <c r="S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13" t="str">
        <f t="shared" si="26"/>
        <v xml:space="preserve"> </v>
      </c>
      <c r="U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76" t="e">
        <f>+'havelvac 7.2'!P266+'havelvac 7.3'!P266+'havelvac 7.4'!P266+'havelvac 7.5'!P266+'havelvac 7.6'!P266+'havelvac 7.7'!P266+'havelvac 7.9'!P266+'havelvac 7.8'!P266+'havelvac 7.10'!P266+'havelvac 7.11'!P266+'havelvac 7.12'!P266+'havelvac 7.13'!#REF!</f>
        <v>#REF!</v>
      </c>
      <c r="W231" s="213" t="str">
        <f t="shared" si="27"/>
        <v xml:space="preserve"> </v>
      </c>
      <c r="X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13" t="str">
        <f t="shared" si="28"/>
        <v xml:space="preserve"> </v>
      </c>
      <c r="Z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13" t="str">
        <f t="shared" si="29"/>
        <v xml:space="preserve"> </v>
      </c>
      <c r="AB23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79" customFormat="1" ht="12.75">
      <c r="A232" s="170" t="str">
        <f t="shared" si="30"/>
        <v>71050101000000</v>
      </c>
      <c r="B232" s="171" t="s">
        <v>439</v>
      </c>
      <c r="C232" s="129" t="s">
        <v>149</v>
      </c>
      <c r="D232" s="128" t="s">
        <v>106</v>
      </c>
      <c r="E232" s="127" t="s">
        <v>106</v>
      </c>
      <c r="F232" s="172" t="s">
        <v>441</v>
      </c>
      <c r="G232" s="173" t="s">
        <v>440</v>
      </c>
      <c r="H232" s="146">
        <v>2511</v>
      </c>
      <c r="I232" s="147" t="s">
        <v>149</v>
      </c>
      <c r="J232" s="148">
        <v>1</v>
      </c>
      <c r="K232" s="148">
        <v>1</v>
      </c>
      <c r="L232" s="149" t="s">
        <v>232</v>
      </c>
      <c r="M232" s="150"/>
      <c r="N232" s="178" t="e">
        <f>+'havelvac 7.2'!N267+'havelvac 7.3'!N267+'havelvac 7.4'!N267+'havelvac 7.5'!N267+'havelvac 7.6'!N267+'havelvac 7.7'!N267+'havelvac 7.9'!N267+'havelvac 7.8'!N267+'havelvac 7.10'!N267+'havelvac 7.11'!N267+'havelvac 7.12'!N267+'havelvac 7.13'!#REF!</f>
        <v>#REF!</v>
      </c>
      <c r="O232" s="178" t="e">
        <f>+'havelvac 7.2'!O267+'havelvac 7.3'!O267+'havelvac 7.4'!O267+'havelvac 7.5'!O267+'havelvac 7.6'!O267+'havelvac 7.7'!O267+'havelvac 7.9'!O267+'havelvac 7.8'!O267+'havelvac 7.10'!O267+'havelvac 7.11'!O267+'havelvac 7.12'!O267+'havelvac 7.13'!#REF!</f>
        <v>#REF!</v>
      </c>
      <c r="P232" s="215" t="str">
        <f t="shared" si="24"/>
        <v xml:space="preserve"> </v>
      </c>
      <c r="Q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15" t="str">
        <f t="shared" si="25"/>
        <v xml:space="preserve"> </v>
      </c>
      <c r="S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15" t="str">
        <f t="shared" si="26"/>
        <v xml:space="preserve"> </v>
      </c>
      <c r="U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78" t="e">
        <f>+'havelvac 7.2'!P267+'havelvac 7.3'!P267+'havelvac 7.4'!P267+'havelvac 7.5'!P267+'havelvac 7.6'!P267+'havelvac 7.7'!P267+'havelvac 7.9'!P267+'havelvac 7.8'!P267+'havelvac 7.10'!P267+'havelvac 7.11'!P267+'havelvac 7.12'!P267+'havelvac 7.13'!#REF!</f>
        <v>#REF!</v>
      </c>
      <c r="W232" s="215" t="str">
        <f t="shared" si="27"/>
        <v xml:space="preserve"> </v>
      </c>
      <c r="X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15" t="str">
        <f t="shared" si="28"/>
        <v xml:space="preserve"> </v>
      </c>
      <c r="Z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15" t="str">
        <f t="shared" si="29"/>
        <v xml:space="preserve"> </v>
      </c>
      <c r="AB23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2" customFormat="1" ht="12.75">
      <c r="A233" s="170" t="str">
        <f t="shared" si="30"/>
        <v>71050101000001</v>
      </c>
      <c r="B233" s="171" t="s">
        <v>439</v>
      </c>
      <c r="C233" s="129" t="s">
        <v>149</v>
      </c>
      <c r="D233" s="128" t="s">
        <v>106</v>
      </c>
      <c r="E233" s="127" t="s">
        <v>106</v>
      </c>
      <c r="F233" s="172" t="s">
        <v>441</v>
      </c>
      <c r="G233" s="173" t="s">
        <v>96</v>
      </c>
      <c r="H233" s="15"/>
      <c r="I233" s="22"/>
      <c r="J233" s="23"/>
      <c r="K233" s="23"/>
      <c r="L233" s="27" t="s">
        <v>108</v>
      </c>
      <c r="M233" s="28"/>
      <c r="N233" s="176">
        <f>+'havelvac 7.2'!N268+'havelvac 7.3'!N268+'havelvac 7.4'!N268+'havelvac 7.5'!N268+'havelvac 7.6'!N268+'havelvac 7.7'!N268+'havelvac 7.9'!N268+'havelvac 7.8'!N268+'havelvac 7.10'!N268+'havelvac 7.11'!N268+'havelvac 7.12'!N268+'havelvac 7.13'!N266</f>
        <v>0</v>
      </c>
      <c r="O233" s="176">
        <f>+'havelvac 7.2'!O268+'havelvac 7.3'!O268+'havelvac 7.4'!O268+'havelvac 7.5'!O268+'havelvac 7.6'!O268+'havelvac 7.7'!O268+'havelvac 7.9'!O268+'havelvac 7.8'!O268+'havelvac 7.10'!O268+'havelvac 7.11'!O268+'havelvac 7.12'!O268+'havelvac 7.13'!O266</f>
        <v>0</v>
      </c>
      <c r="P233" s="213" t="str">
        <f t="shared" si="24"/>
        <v xml:space="preserve"> </v>
      </c>
      <c r="Q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13" t="str">
        <f t="shared" si="25"/>
        <v xml:space="preserve"> </v>
      </c>
      <c r="S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13" t="str">
        <f t="shared" si="26"/>
        <v xml:space="preserve"> </v>
      </c>
      <c r="U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76">
        <f>+'havelvac 7.2'!P268+'havelvac 7.3'!P268+'havelvac 7.4'!P268+'havelvac 7.5'!P268+'havelvac 7.6'!P268+'havelvac 7.7'!P268+'havelvac 7.9'!P268+'havelvac 7.8'!P268+'havelvac 7.10'!P268+'havelvac 7.11'!P268+'havelvac 7.12'!P268+'havelvac 7.13'!P266</f>
        <v>0</v>
      </c>
      <c r="W233" s="213" t="str">
        <f t="shared" si="27"/>
        <v xml:space="preserve"> </v>
      </c>
      <c r="X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13" t="str">
        <f t="shared" si="28"/>
        <v xml:space="preserve"> </v>
      </c>
      <c r="Z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13" t="str">
        <f t="shared" si="29"/>
        <v xml:space="preserve"> </v>
      </c>
      <c r="AB23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84" customFormat="1" ht="13.5">
      <c r="A234" s="170" t="str">
        <f t="shared" si="30"/>
        <v>71050101010000</v>
      </c>
      <c r="B234" s="171" t="s">
        <v>439</v>
      </c>
      <c r="C234" s="129" t="s">
        <v>149</v>
      </c>
      <c r="D234" s="128" t="s">
        <v>106</v>
      </c>
      <c r="E234" s="127" t="s">
        <v>106</v>
      </c>
      <c r="F234" s="172" t="s">
        <v>106</v>
      </c>
      <c r="G234" s="173" t="s">
        <v>440</v>
      </c>
      <c r="H234" s="141"/>
      <c r="I234" s="142"/>
      <c r="J234" s="143"/>
      <c r="K234" s="143"/>
      <c r="L234" s="24" t="s">
        <v>233</v>
      </c>
      <c r="M234" s="25"/>
      <c r="N234" s="183">
        <f>+'havelvac 7.2'!N269+'havelvac 7.3'!N269+'havelvac 7.4'!N269+'havelvac 7.5'!N269+'havelvac 7.6'!N269+'havelvac 7.7'!N269+'havelvac 7.9'!N269+'havelvac 7.8'!N269+'havelvac 7.10'!N269+'havelvac 7.11'!N269+'havelvac 7.12'!N269+'havelvac 7.13'!N267</f>
        <v>0</v>
      </c>
      <c r="O234" s="183">
        <f>+'havelvac 7.2'!O269+'havelvac 7.3'!O269+'havelvac 7.4'!O269+'havelvac 7.5'!O269+'havelvac 7.6'!O269+'havelvac 7.7'!O269+'havelvac 7.9'!O269+'havelvac 7.8'!O269+'havelvac 7.10'!O269+'havelvac 7.11'!O269+'havelvac 7.12'!O269+'havelvac 7.13'!O267</f>
        <v>0</v>
      </c>
      <c r="P234" s="216" t="str">
        <f t="shared" si="24"/>
        <v xml:space="preserve"> </v>
      </c>
      <c r="Q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16" t="str">
        <f t="shared" si="25"/>
        <v xml:space="preserve"> </v>
      </c>
      <c r="S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16" t="str">
        <f t="shared" si="26"/>
        <v xml:space="preserve"> </v>
      </c>
      <c r="U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83">
        <f>+'havelvac 7.2'!P269+'havelvac 7.3'!P269+'havelvac 7.4'!P269+'havelvac 7.5'!P269+'havelvac 7.6'!P269+'havelvac 7.7'!P269+'havelvac 7.9'!P269+'havelvac 7.8'!P269+'havelvac 7.10'!P269+'havelvac 7.11'!P269+'havelvac 7.12'!P269+'havelvac 7.13'!P267</f>
        <v>0</v>
      </c>
      <c r="W234" s="216" t="str">
        <f t="shared" si="27"/>
        <v xml:space="preserve"> </v>
      </c>
      <c r="X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16" t="str">
        <f t="shared" si="28"/>
        <v xml:space="preserve"> </v>
      </c>
      <c r="Z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16" t="str">
        <f t="shared" si="29"/>
        <v xml:space="preserve"> </v>
      </c>
      <c r="AB23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2" customFormat="1">
      <c r="A235" s="170" t="str">
        <f t="shared" si="30"/>
        <v>71050101014213</v>
      </c>
      <c r="B235" s="171" t="s">
        <v>439</v>
      </c>
      <c r="C235" s="129" t="s">
        <v>149</v>
      </c>
      <c r="D235" s="128" t="s">
        <v>106</v>
      </c>
      <c r="E235" s="127" t="s">
        <v>106</v>
      </c>
      <c r="F235" s="172" t="s">
        <v>106</v>
      </c>
      <c r="G235" s="126">
        <v>4213</v>
      </c>
      <c r="H235" s="22"/>
      <c r="I235" s="22"/>
      <c r="J235" s="23"/>
      <c r="K235" s="23"/>
      <c r="L235" s="27" t="s">
        <v>115</v>
      </c>
      <c r="M235" s="28">
        <v>4213</v>
      </c>
      <c r="N235" s="169">
        <f>+'havelvac 7.2'!N270+'havelvac 7.3'!N270+'havelvac 7.4'!N270+'havelvac 7.5'!N270+'havelvac 7.6'!N270+'havelvac 7.7'!N270+'havelvac 7.9'!N270+'havelvac 7.8'!N270+'havelvac 7.10'!N270+'havelvac 7.11'!N270+'havelvac 7.12'!N270+'havelvac 7.13'!N268</f>
        <v>0</v>
      </c>
      <c r="O235" s="169">
        <f>+'havelvac 7.2'!O270+'havelvac 7.3'!O270+'havelvac 7.4'!O270+'havelvac 7.5'!O270+'havelvac 7.6'!O270+'havelvac 7.7'!O270+'havelvac 7.9'!O270+'havelvac 7.8'!O270+'havelvac 7.10'!O270+'havelvac 7.11'!O270+'havelvac 7.12'!O270+'havelvac 7.13'!O268</f>
        <v>0</v>
      </c>
      <c r="P235" s="217" t="str">
        <f t="shared" si="24"/>
        <v xml:space="preserve"> </v>
      </c>
      <c r="Q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17" t="str">
        <f t="shared" si="25"/>
        <v xml:space="preserve"> </v>
      </c>
      <c r="S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17" t="str">
        <f t="shared" si="26"/>
        <v xml:space="preserve"> </v>
      </c>
      <c r="U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69">
        <f>+'havelvac 7.2'!P270+'havelvac 7.3'!P270+'havelvac 7.4'!P270+'havelvac 7.5'!P270+'havelvac 7.6'!P270+'havelvac 7.7'!P270+'havelvac 7.9'!P270+'havelvac 7.8'!P270+'havelvac 7.10'!P270+'havelvac 7.11'!P270+'havelvac 7.12'!P270+'havelvac 7.13'!P268</f>
        <v>0</v>
      </c>
      <c r="W235" s="217" t="str">
        <f t="shared" si="27"/>
        <v xml:space="preserve"> </v>
      </c>
      <c r="X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17" t="str">
        <f t="shared" si="28"/>
        <v xml:space="preserve"> </v>
      </c>
      <c r="Z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17" t="str">
        <f t="shared" si="29"/>
        <v xml:space="preserve"> </v>
      </c>
      <c r="AB2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2" customFormat="1" hidden="1">
      <c r="A236" s="170" t="str">
        <f t="shared" si="30"/>
        <v>71050101015112</v>
      </c>
      <c r="B236" s="171" t="s">
        <v>439</v>
      </c>
      <c r="C236" s="129" t="s">
        <v>149</v>
      </c>
      <c r="D236" s="128" t="s">
        <v>106</v>
      </c>
      <c r="E236" s="127" t="s">
        <v>106</v>
      </c>
      <c r="F236" s="172" t="s">
        <v>106</v>
      </c>
      <c r="G236" s="126">
        <v>5112</v>
      </c>
      <c r="H236" s="22"/>
      <c r="I236" s="22"/>
      <c r="J236" s="23"/>
      <c r="K236" s="23"/>
      <c r="L236" s="27" t="s">
        <v>173</v>
      </c>
      <c r="M236" s="28">
        <v>5112</v>
      </c>
      <c r="N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7.13'!N269</f>
        <v>#REF!</v>
      </c>
      <c r="O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7.13'!O269</f>
        <v>#REF!</v>
      </c>
      <c r="P236" s="217" t="str">
        <f t="shared" si="24"/>
        <v xml:space="preserve"> </v>
      </c>
      <c r="Q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17" t="str">
        <f t="shared" si="25"/>
        <v xml:space="preserve"> </v>
      </c>
      <c r="S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17" t="str">
        <f t="shared" si="26"/>
        <v xml:space="preserve"> </v>
      </c>
      <c r="U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7.13'!P269</f>
        <v>#REF!</v>
      </c>
      <c r="W236" s="217" t="str">
        <f t="shared" si="27"/>
        <v xml:space="preserve"> </v>
      </c>
      <c r="X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17" t="str">
        <f t="shared" si="28"/>
        <v xml:space="preserve"> </v>
      </c>
      <c r="Z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17" t="str">
        <f t="shared" si="29"/>
        <v xml:space="preserve"> </v>
      </c>
      <c r="AB2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2" customFormat="1" hidden="1">
      <c r="A237" s="170" t="str">
        <f t="shared" si="30"/>
        <v>71050101015113</v>
      </c>
      <c r="B237" s="171" t="s">
        <v>439</v>
      </c>
      <c r="C237" s="129" t="s">
        <v>149</v>
      </c>
      <c r="D237" s="128" t="s">
        <v>106</v>
      </c>
      <c r="E237" s="127" t="s">
        <v>106</v>
      </c>
      <c r="F237" s="172" t="s">
        <v>106</v>
      </c>
      <c r="G237" s="173">
        <v>5113</v>
      </c>
      <c r="H237" s="22"/>
      <c r="I237" s="22"/>
      <c r="J237" s="23"/>
      <c r="K237" s="23"/>
      <c r="L237" s="26" t="s">
        <v>174</v>
      </c>
      <c r="M237" s="10">
        <v>5113</v>
      </c>
      <c r="N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7.13'!N270</f>
        <v>#REF!</v>
      </c>
      <c r="O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7.13'!O270</f>
        <v>#REF!</v>
      </c>
      <c r="P237" s="217" t="str">
        <f t="shared" si="24"/>
        <v xml:space="preserve"> </v>
      </c>
      <c r="Q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17" t="str">
        <f t="shared" si="25"/>
        <v xml:space="preserve"> </v>
      </c>
      <c r="S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17" t="str">
        <f t="shared" si="26"/>
        <v xml:space="preserve"> </v>
      </c>
      <c r="U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7.13'!P270</f>
        <v>#REF!</v>
      </c>
      <c r="W237" s="217" t="str">
        <f t="shared" si="27"/>
        <v xml:space="preserve"> </v>
      </c>
      <c r="X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17" t="str">
        <f t="shared" si="28"/>
        <v xml:space="preserve"> </v>
      </c>
      <c r="Z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17" t="str">
        <f t="shared" si="29"/>
        <v xml:space="preserve"> </v>
      </c>
      <c r="AB23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84" customFormat="1" ht="27" hidden="1">
      <c r="A238" s="170" t="str">
        <f t="shared" si="30"/>
        <v>71050101020000</v>
      </c>
      <c r="B238" s="171" t="s">
        <v>439</v>
      </c>
      <c r="C238" s="129" t="s">
        <v>149</v>
      </c>
      <c r="D238" s="128" t="s">
        <v>106</v>
      </c>
      <c r="E238" s="127" t="s">
        <v>106</v>
      </c>
      <c r="F238" s="172" t="s">
        <v>140</v>
      </c>
      <c r="G238" s="173" t="s">
        <v>440</v>
      </c>
      <c r="H238" s="141"/>
      <c r="I238" s="142"/>
      <c r="J238" s="143"/>
      <c r="K238" s="143"/>
      <c r="L238" s="24" t="s">
        <v>234</v>
      </c>
      <c r="M238" s="25"/>
      <c r="N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16" t="str">
        <f t="shared" si="24"/>
        <v xml:space="preserve"> </v>
      </c>
      <c r="Q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16" t="str">
        <f t="shared" si="25"/>
        <v xml:space="preserve"> </v>
      </c>
      <c r="S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16" t="str">
        <f t="shared" si="26"/>
        <v xml:space="preserve"> </v>
      </c>
      <c r="U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16" t="str">
        <f t="shared" si="27"/>
        <v xml:space="preserve"> </v>
      </c>
      <c r="X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16" t="str">
        <f t="shared" si="28"/>
        <v xml:space="preserve"> </v>
      </c>
      <c r="Z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16" t="str">
        <f t="shared" si="29"/>
        <v xml:space="preserve"> </v>
      </c>
      <c r="AB2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2" customFormat="1" hidden="1">
      <c r="A239" s="170" t="str">
        <f t="shared" si="30"/>
        <v>71050101024213</v>
      </c>
      <c r="B239" s="171" t="s">
        <v>439</v>
      </c>
      <c r="C239" s="129" t="s">
        <v>149</v>
      </c>
      <c r="D239" s="128" t="s">
        <v>106</v>
      </c>
      <c r="E239" s="127" t="s">
        <v>106</v>
      </c>
      <c r="F239" s="172" t="s">
        <v>140</v>
      </c>
      <c r="G239" s="126">
        <v>4213</v>
      </c>
      <c r="H239" s="22"/>
      <c r="I239" s="22"/>
      <c r="J239" s="23"/>
      <c r="K239" s="23"/>
      <c r="L239" s="27" t="s">
        <v>115</v>
      </c>
      <c r="M239" s="28">
        <v>4213</v>
      </c>
      <c r="N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17" t="str">
        <f t="shared" si="24"/>
        <v xml:space="preserve"> </v>
      </c>
      <c r="Q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17" t="str">
        <f t="shared" si="25"/>
        <v xml:space="preserve"> </v>
      </c>
      <c r="S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17" t="str">
        <f t="shared" si="26"/>
        <v xml:space="preserve"> </v>
      </c>
      <c r="U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17" t="str">
        <f t="shared" si="27"/>
        <v xml:space="preserve"> </v>
      </c>
      <c r="X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17" t="str">
        <f t="shared" si="28"/>
        <v xml:space="preserve"> </v>
      </c>
      <c r="Z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17" t="str">
        <f t="shared" si="29"/>
        <v xml:space="preserve"> </v>
      </c>
      <c r="AB2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2" customFormat="1" ht="65.25" hidden="1">
      <c r="A240" s="170" t="str">
        <f t="shared" si="30"/>
        <v>71050101030000</v>
      </c>
      <c r="B240" s="171" t="s">
        <v>439</v>
      </c>
      <c r="C240" s="129" t="s">
        <v>149</v>
      </c>
      <c r="D240" s="128" t="s">
        <v>106</v>
      </c>
      <c r="E240" s="127" t="s">
        <v>106</v>
      </c>
      <c r="F240" s="172" t="s">
        <v>442</v>
      </c>
      <c r="G240" s="173" t="s">
        <v>440</v>
      </c>
      <c r="H240" s="141"/>
      <c r="I240" s="142"/>
      <c r="J240" s="143"/>
      <c r="K240" s="143"/>
      <c r="L240" s="24" t="s">
        <v>489</v>
      </c>
      <c r="M240" s="25" t="s">
        <v>81</v>
      </c>
      <c r="N240" s="183" t="e">
        <f>+'havelvac 7.2'!N271+'havelvac 7.3'!N271+'havelvac 7.4'!N271+'havelvac 7.5'!N271+'havelvac 7.6'!N271+'havelvac 7.7'!N271+'havelvac 7.9'!N271+'havelvac 7.8'!N271+'havelvac 7.10'!N271+'havelvac 7.11'!N271+'havelvac 7.12'!N271+'havelvac 7.13'!#REF!</f>
        <v>#REF!</v>
      </c>
      <c r="O240" s="183" t="e">
        <f>+'havelvac 7.2'!O271+'havelvac 7.3'!O271+'havelvac 7.4'!O271+'havelvac 7.5'!O271+'havelvac 7.6'!O271+'havelvac 7.7'!O271+'havelvac 7.9'!O271+'havelvac 7.8'!O271+'havelvac 7.10'!O271+'havelvac 7.11'!O271+'havelvac 7.12'!O271+'havelvac 7.13'!#REF!</f>
        <v>#REF!</v>
      </c>
      <c r="P240" s="216" t="str">
        <f t="shared" si="24"/>
        <v xml:space="preserve"> </v>
      </c>
      <c r="Q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16" t="str">
        <f t="shared" si="25"/>
        <v xml:space="preserve"> </v>
      </c>
      <c r="S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16" t="str">
        <f t="shared" si="26"/>
        <v xml:space="preserve"> </v>
      </c>
      <c r="U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83" t="e">
        <f>+'havelvac 7.2'!P271+'havelvac 7.3'!P271+'havelvac 7.4'!P271+'havelvac 7.5'!P271+'havelvac 7.6'!P271+'havelvac 7.7'!P271+'havelvac 7.9'!P271+'havelvac 7.8'!P271+'havelvac 7.10'!P271+'havelvac 7.11'!P271+'havelvac 7.12'!P271+'havelvac 7.13'!#REF!</f>
        <v>#REF!</v>
      </c>
      <c r="W240" s="216" t="str">
        <f t="shared" si="27"/>
        <v xml:space="preserve"> </v>
      </c>
      <c r="X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16" t="str">
        <f t="shared" si="28"/>
        <v xml:space="preserve"> </v>
      </c>
      <c r="Z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16" t="str">
        <f t="shared" si="29"/>
        <v xml:space="preserve"> </v>
      </c>
      <c r="AB2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2" customFormat="1" ht="54" hidden="1">
      <c r="A241" s="170">
        <v>71050101040000</v>
      </c>
      <c r="B241" s="171" t="s">
        <v>439</v>
      </c>
      <c r="C241" s="129" t="s">
        <v>149</v>
      </c>
      <c r="D241" s="128" t="s">
        <v>106</v>
      </c>
      <c r="E241" s="127" t="s">
        <v>106</v>
      </c>
      <c r="F241" s="172" t="s">
        <v>155</v>
      </c>
      <c r="G241" s="173" t="s">
        <v>440</v>
      </c>
      <c r="H241" s="141"/>
      <c r="I241" s="142"/>
      <c r="J241" s="143"/>
      <c r="K241" s="143"/>
      <c r="L241" s="24" t="s">
        <v>59</v>
      </c>
      <c r="M241" s="25"/>
      <c r="N241" s="183"/>
      <c r="O241" s="183"/>
      <c r="P241" s="216" t="str">
        <f t="shared" si="24"/>
        <v xml:space="preserve"> </v>
      </c>
      <c r="Q241" s="183"/>
      <c r="R241" s="216" t="str">
        <f t="shared" si="25"/>
        <v xml:space="preserve"> </v>
      </c>
      <c r="S241" s="183"/>
      <c r="T241" s="216" t="str">
        <f t="shared" si="26"/>
        <v xml:space="preserve"> </v>
      </c>
      <c r="U241" s="183"/>
      <c r="V241" s="183"/>
      <c r="W241" s="216" t="str">
        <f t="shared" si="27"/>
        <v xml:space="preserve"> </v>
      </c>
      <c r="X241" s="183"/>
      <c r="Y241" s="216" t="str">
        <f t="shared" si="28"/>
        <v xml:space="preserve"> </v>
      </c>
      <c r="Z241" s="183"/>
      <c r="AA241" s="216" t="str">
        <f t="shared" si="29"/>
        <v xml:space="preserve"> </v>
      </c>
      <c r="AB241" s="183"/>
    </row>
    <row r="242" spans="1:28" s="132" customFormat="1" ht="13.5" hidden="1">
      <c r="A242" s="170">
        <v>71050101044861</v>
      </c>
      <c r="B242" s="171" t="s">
        <v>439</v>
      </c>
      <c r="C242" s="129" t="s">
        <v>149</v>
      </c>
      <c r="D242" s="128" t="s">
        <v>106</v>
      </c>
      <c r="E242" s="127" t="s">
        <v>106</v>
      </c>
      <c r="F242" s="172" t="s">
        <v>155</v>
      </c>
      <c r="G242" s="173">
        <v>4861</v>
      </c>
      <c r="H242" s="141"/>
      <c r="I242" s="142"/>
      <c r="J242" s="143"/>
      <c r="K242" s="143"/>
      <c r="L242" s="24" t="s">
        <v>134</v>
      </c>
      <c r="M242" s="25">
        <v>4861</v>
      </c>
      <c r="N242" s="183"/>
      <c r="O242" s="183"/>
      <c r="P242" s="216" t="str">
        <f t="shared" si="24"/>
        <v xml:space="preserve"> </v>
      </c>
      <c r="Q242" s="183"/>
      <c r="R242" s="216" t="str">
        <f t="shared" si="25"/>
        <v xml:space="preserve"> </v>
      </c>
      <c r="S242" s="183"/>
      <c r="T242" s="216" t="str">
        <f t="shared" si="26"/>
        <v xml:space="preserve"> </v>
      </c>
      <c r="U242" s="183"/>
      <c r="V242" s="183"/>
      <c r="W242" s="216" t="str">
        <f t="shared" si="27"/>
        <v xml:space="preserve"> </v>
      </c>
      <c r="X242" s="183"/>
      <c r="Y242" s="216" t="str">
        <f t="shared" si="28"/>
        <v xml:space="preserve"> </v>
      </c>
      <c r="Z242" s="183"/>
      <c r="AA242" s="216" t="str">
        <f t="shared" si="29"/>
        <v xml:space="preserve"> </v>
      </c>
      <c r="AB242" s="183"/>
    </row>
    <row r="243" spans="1:28" s="132" customFormat="1" ht="54" hidden="1">
      <c r="A243" s="170">
        <v>71050101050000</v>
      </c>
      <c r="B243" s="171" t="s">
        <v>439</v>
      </c>
      <c r="C243" s="129" t="s">
        <v>149</v>
      </c>
      <c r="D243" s="128" t="s">
        <v>106</v>
      </c>
      <c r="E243" s="127" t="s">
        <v>106</v>
      </c>
      <c r="F243" s="172" t="s">
        <v>149</v>
      </c>
      <c r="G243" s="173" t="s">
        <v>440</v>
      </c>
      <c r="H243" s="141"/>
      <c r="I243" s="142"/>
      <c r="J243" s="143"/>
      <c r="K243" s="143"/>
      <c r="L243" s="24" t="s">
        <v>60</v>
      </c>
      <c r="M243" s="25"/>
      <c r="N243" s="183"/>
      <c r="O243" s="183"/>
      <c r="P243" s="216" t="str">
        <f t="shared" si="24"/>
        <v xml:space="preserve"> </v>
      </c>
      <c r="Q243" s="183"/>
      <c r="R243" s="216" t="str">
        <f t="shared" si="25"/>
        <v xml:space="preserve"> </v>
      </c>
      <c r="S243" s="183"/>
      <c r="T243" s="216" t="str">
        <f t="shared" si="26"/>
        <v xml:space="preserve"> </v>
      </c>
      <c r="U243" s="183"/>
      <c r="V243" s="183"/>
      <c r="W243" s="216" t="str">
        <f t="shared" si="27"/>
        <v xml:space="preserve"> </v>
      </c>
      <c r="X243" s="183"/>
      <c r="Y243" s="216" t="str">
        <f t="shared" si="28"/>
        <v xml:space="preserve"> </v>
      </c>
      <c r="Z243" s="183"/>
      <c r="AA243" s="216" t="str">
        <f t="shared" si="29"/>
        <v xml:space="preserve"> </v>
      </c>
      <c r="AB243" s="183"/>
    </row>
    <row r="244" spans="1:28" s="132" customFormat="1" ht="13.5" hidden="1">
      <c r="A244" s="170">
        <v>71050101054861</v>
      </c>
      <c r="B244" s="171" t="s">
        <v>439</v>
      </c>
      <c r="C244" s="129" t="s">
        <v>149</v>
      </c>
      <c r="D244" s="128" t="s">
        <v>106</v>
      </c>
      <c r="E244" s="127" t="s">
        <v>106</v>
      </c>
      <c r="F244" s="172" t="s">
        <v>149</v>
      </c>
      <c r="G244" s="173">
        <v>4861</v>
      </c>
      <c r="H244" s="141"/>
      <c r="I244" s="142"/>
      <c r="J244" s="143"/>
      <c r="K244" s="143"/>
      <c r="L244" s="24" t="s">
        <v>134</v>
      </c>
      <c r="M244" s="25">
        <v>4861</v>
      </c>
      <c r="N244" s="183"/>
      <c r="O244" s="183"/>
      <c r="P244" s="216" t="str">
        <f t="shared" si="24"/>
        <v xml:space="preserve"> </v>
      </c>
      <c r="Q244" s="183"/>
      <c r="R244" s="216" t="str">
        <f t="shared" si="25"/>
        <v xml:space="preserve"> </v>
      </c>
      <c r="S244" s="183"/>
      <c r="T244" s="216" t="str">
        <f t="shared" si="26"/>
        <v xml:space="preserve"> </v>
      </c>
      <c r="U244" s="183"/>
      <c r="V244" s="183"/>
      <c r="W244" s="216" t="str">
        <f t="shared" si="27"/>
        <v xml:space="preserve"> </v>
      </c>
      <c r="X244" s="183"/>
      <c r="Y244" s="216" t="str">
        <f t="shared" si="28"/>
        <v xml:space="preserve"> </v>
      </c>
      <c r="Z244" s="183"/>
      <c r="AA244" s="216" t="str">
        <f t="shared" si="29"/>
        <v xml:space="preserve"> </v>
      </c>
      <c r="AB244" s="183"/>
    </row>
    <row r="245" spans="1:28" s="132" customFormat="1" ht="67.5" hidden="1">
      <c r="A245" s="170">
        <v>71050101060000</v>
      </c>
      <c r="B245" s="171" t="s">
        <v>439</v>
      </c>
      <c r="C245" s="129" t="s">
        <v>149</v>
      </c>
      <c r="D245" s="128" t="s">
        <v>106</v>
      </c>
      <c r="E245" s="127" t="s">
        <v>106</v>
      </c>
      <c r="F245" s="172" t="s">
        <v>157</v>
      </c>
      <c r="G245" s="173" t="s">
        <v>440</v>
      </c>
      <c r="H245" s="141"/>
      <c r="I245" s="142"/>
      <c r="J245" s="143"/>
      <c r="K245" s="143"/>
      <c r="L245" s="24" t="s">
        <v>61</v>
      </c>
      <c r="M245" s="25"/>
      <c r="N245" s="183"/>
      <c r="O245" s="183"/>
      <c r="P245" s="216" t="str">
        <f t="shared" si="24"/>
        <v xml:space="preserve"> </v>
      </c>
      <c r="Q245" s="183"/>
      <c r="R245" s="216" t="str">
        <f t="shared" si="25"/>
        <v xml:space="preserve"> </v>
      </c>
      <c r="S245" s="183"/>
      <c r="T245" s="216" t="str">
        <f t="shared" si="26"/>
        <v xml:space="preserve"> </v>
      </c>
      <c r="U245" s="183"/>
      <c r="V245" s="183"/>
      <c r="W245" s="216" t="str">
        <f t="shared" si="27"/>
        <v xml:space="preserve"> </v>
      </c>
      <c r="X245" s="183"/>
      <c r="Y245" s="216" t="str">
        <f t="shared" si="28"/>
        <v xml:space="preserve"> </v>
      </c>
      <c r="Z245" s="183"/>
      <c r="AA245" s="216" t="str">
        <f t="shared" si="29"/>
        <v xml:space="preserve"> </v>
      </c>
      <c r="AB245" s="183"/>
    </row>
    <row r="246" spans="1:28" s="132" customFormat="1" ht="13.5" hidden="1">
      <c r="A246" s="170">
        <v>71050101064861</v>
      </c>
      <c r="B246" s="171" t="s">
        <v>439</v>
      </c>
      <c r="C246" s="129" t="s">
        <v>149</v>
      </c>
      <c r="D246" s="128" t="s">
        <v>106</v>
      </c>
      <c r="E246" s="127" t="s">
        <v>106</v>
      </c>
      <c r="F246" s="172" t="s">
        <v>157</v>
      </c>
      <c r="G246" s="173">
        <v>4861</v>
      </c>
      <c r="H246" s="141"/>
      <c r="I246" s="142"/>
      <c r="J246" s="143"/>
      <c r="K246" s="143"/>
      <c r="L246" s="24" t="s">
        <v>134</v>
      </c>
      <c r="M246" s="25">
        <v>4861</v>
      </c>
      <c r="N246" s="183"/>
      <c r="O246" s="183"/>
      <c r="P246" s="216" t="str">
        <f t="shared" si="24"/>
        <v xml:space="preserve"> </v>
      </c>
      <c r="Q246" s="183"/>
      <c r="R246" s="216" t="str">
        <f t="shared" si="25"/>
        <v xml:space="preserve"> </v>
      </c>
      <c r="S246" s="183"/>
      <c r="T246" s="216" t="str">
        <f t="shared" si="26"/>
        <v xml:space="preserve"> </v>
      </c>
      <c r="U246" s="183"/>
      <c r="V246" s="183"/>
      <c r="W246" s="216" t="str">
        <f t="shared" si="27"/>
        <v xml:space="preserve"> </v>
      </c>
      <c r="X246" s="183"/>
      <c r="Y246" s="216" t="str">
        <f t="shared" si="28"/>
        <v xml:space="preserve"> </v>
      </c>
      <c r="Z246" s="183"/>
      <c r="AA246" s="216" t="str">
        <f t="shared" si="29"/>
        <v xml:space="preserve"> </v>
      </c>
      <c r="AB246" s="183"/>
    </row>
    <row r="247" spans="1:28" s="132" customFormat="1" ht="54" hidden="1">
      <c r="A247" s="170">
        <v>71050101070000</v>
      </c>
      <c r="B247" s="171" t="s">
        <v>439</v>
      </c>
      <c r="C247" s="129" t="s">
        <v>149</v>
      </c>
      <c r="D247" s="128" t="s">
        <v>106</v>
      </c>
      <c r="E247" s="127" t="s">
        <v>106</v>
      </c>
      <c r="F247" s="172" t="s">
        <v>183</v>
      </c>
      <c r="G247" s="173" t="s">
        <v>440</v>
      </c>
      <c r="H247" s="141"/>
      <c r="I247" s="142"/>
      <c r="J247" s="143"/>
      <c r="K247" s="143"/>
      <c r="L247" s="24" t="s">
        <v>62</v>
      </c>
      <c r="M247" s="25"/>
      <c r="N247" s="183"/>
      <c r="O247" s="183"/>
      <c r="P247" s="216" t="str">
        <f t="shared" si="24"/>
        <v xml:space="preserve"> </v>
      </c>
      <c r="Q247" s="183"/>
      <c r="R247" s="216" t="str">
        <f t="shared" si="25"/>
        <v xml:space="preserve"> </v>
      </c>
      <c r="S247" s="183"/>
      <c r="T247" s="216" t="str">
        <f t="shared" si="26"/>
        <v xml:space="preserve"> </v>
      </c>
      <c r="U247" s="183"/>
      <c r="V247" s="183"/>
      <c r="W247" s="216" t="str">
        <f t="shared" si="27"/>
        <v xml:space="preserve"> </v>
      </c>
      <c r="X247" s="183"/>
      <c r="Y247" s="216" t="str">
        <f t="shared" si="28"/>
        <v xml:space="preserve"> </v>
      </c>
      <c r="Z247" s="183"/>
      <c r="AA247" s="216" t="str">
        <f t="shared" si="29"/>
        <v xml:space="preserve"> </v>
      </c>
      <c r="AB247" s="183"/>
    </row>
    <row r="248" spans="1:28" s="132" customFormat="1" ht="13.5" hidden="1">
      <c r="A248" s="170">
        <v>71050101074861</v>
      </c>
      <c r="B248" s="171" t="s">
        <v>439</v>
      </c>
      <c r="C248" s="129" t="s">
        <v>149</v>
      </c>
      <c r="D248" s="128" t="s">
        <v>106</v>
      </c>
      <c r="E248" s="127" t="s">
        <v>106</v>
      </c>
      <c r="F248" s="172" t="s">
        <v>183</v>
      </c>
      <c r="G248" s="173">
        <v>4861</v>
      </c>
      <c r="H248" s="141"/>
      <c r="I248" s="142"/>
      <c r="J248" s="143"/>
      <c r="K248" s="143"/>
      <c r="L248" s="24" t="s">
        <v>134</v>
      </c>
      <c r="M248" s="25">
        <v>4861</v>
      </c>
      <c r="N248" s="183"/>
      <c r="O248" s="183"/>
      <c r="P248" s="216" t="str">
        <f t="shared" si="24"/>
        <v xml:space="preserve"> </v>
      </c>
      <c r="Q248" s="183"/>
      <c r="R248" s="216" t="str">
        <f t="shared" si="25"/>
        <v xml:space="preserve"> </v>
      </c>
      <c r="S248" s="183"/>
      <c r="T248" s="216" t="str">
        <f t="shared" si="26"/>
        <v xml:space="preserve"> </v>
      </c>
      <c r="U248" s="183"/>
      <c r="V248" s="183"/>
      <c r="W248" s="216" t="str">
        <f t="shared" si="27"/>
        <v xml:space="preserve"> </v>
      </c>
      <c r="X248" s="183"/>
      <c r="Y248" s="216" t="str">
        <f t="shared" si="28"/>
        <v xml:space="preserve"> </v>
      </c>
      <c r="Z248" s="183"/>
      <c r="AA248" s="216" t="str">
        <f t="shared" si="29"/>
        <v xml:space="preserve"> </v>
      </c>
      <c r="AB248" s="183"/>
    </row>
    <row r="249" spans="1:28" s="132" customFormat="1" hidden="1">
      <c r="A249" s="170" t="str">
        <f t="shared" si="30"/>
        <v>71050101034861</v>
      </c>
      <c r="B249" s="171" t="s">
        <v>439</v>
      </c>
      <c r="C249" s="129" t="s">
        <v>149</v>
      </c>
      <c r="D249" s="128" t="s">
        <v>106</v>
      </c>
      <c r="E249" s="127" t="s">
        <v>106</v>
      </c>
      <c r="F249" s="172" t="s">
        <v>442</v>
      </c>
      <c r="G249" s="173" t="s">
        <v>84</v>
      </c>
      <c r="H249" s="180"/>
      <c r="I249" s="180"/>
      <c r="J249" s="181"/>
      <c r="K249" s="182"/>
      <c r="L249" s="33" t="s">
        <v>134</v>
      </c>
      <c r="M249" s="28" t="s">
        <v>84</v>
      </c>
      <c r="N249" s="169" t="e">
        <f>+'havelvac 7.2'!N272+'havelvac 7.3'!N272+'havelvac 7.4'!N272+'havelvac 7.5'!N272+'havelvac 7.6'!N272+'havelvac 7.7'!N272+'havelvac 7.9'!N272+'havelvac 7.8'!N272+'havelvac 7.10'!N272+'havelvac 7.11'!N272+'havelvac 7.12'!N272+'havelvac 7.13'!#REF!</f>
        <v>#REF!</v>
      </c>
      <c r="O249" s="169" t="e">
        <f>+'havelvac 7.2'!O272+'havelvac 7.3'!O272+'havelvac 7.4'!O272+'havelvac 7.5'!O272+'havelvac 7.6'!O272+'havelvac 7.7'!O272+'havelvac 7.9'!O272+'havelvac 7.8'!O272+'havelvac 7.10'!O272+'havelvac 7.11'!O272+'havelvac 7.12'!O272+'havelvac 7.13'!#REF!</f>
        <v>#REF!</v>
      </c>
      <c r="P249" s="217" t="str">
        <f t="shared" si="24"/>
        <v xml:space="preserve"> </v>
      </c>
      <c r="Q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17" t="str">
        <f t="shared" si="25"/>
        <v xml:space="preserve"> </v>
      </c>
      <c r="S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17" t="str">
        <f t="shared" si="26"/>
        <v xml:space="preserve"> </v>
      </c>
      <c r="U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69" t="e">
        <f>+'havelvac 7.2'!P272+'havelvac 7.3'!P272+'havelvac 7.4'!P272+'havelvac 7.5'!P272+'havelvac 7.6'!P272+'havelvac 7.7'!P272+'havelvac 7.9'!P272+'havelvac 7.8'!P272+'havelvac 7.10'!P272+'havelvac 7.11'!P272+'havelvac 7.12'!P272+'havelvac 7.13'!#REF!</f>
        <v>#REF!</v>
      </c>
      <c r="W249" s="217" t="str">
        <f t="shared" si="27"/>
        <v xml:space="preserve"> </v>
      </c>
      <c r="X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17" t="str">
        <f t="shared" si="28"/>
        <v xml:space="preserve"> </v>
      </c>
      <c r="Z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17" t="str">
        <f t="shared" si="29"/>
        <v xml:space="preserve"> </v>
      </c>
      <c r="AB2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75" customFormat="1" ht="13.5" hidden="1">
      <c r="A250" s="170" t="str">
        <f t="shared" si="30"/>
        <v>71050300000000</v>
      </c>
      <c r="B250" s="171" t="s">
        <v>439</v>
      </c>
      <c r="C250" s="129" t="s">
        <v>149</v>
      </c>
      <c r="D250" s="128" t="s">
        <v>442</v>
      </c>
      <c r="E250" s="127" t="s">
        <v>441</v>
      </c>
      <c r="F250" s="172" t="s">
        <v>441</v>
      </c>
      <c r="G250" s="173" t="s">
        <v>440</v>
      </c>
      <c r="H250" s="166">
        <v>2530</v>
      </c>
      <c r="I250" s="159" t="s">
        <v>149</v>
      </c>
      <c r="J250" s="160">
        <v>3</v>
      </c>
      <c r="K250" s="160">
        <v>0</v>
      </c>
      <c r="L250" s="161" t="s">
        <v>235</v>
      </c>
      <c r="M250" s="167"/>
      <c r="N250" s="174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50" s="174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50" s="214" t="str">
        <f t="shared" si="24"/>
        <v xml:space="preserve"> </v>
      </c>
      <c r="Q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14" t="str">
        <f t="shared" si="25"/>
        <v xml:space="preserve"> </v>
      </c>
      <c r="S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14" t="str">
        <f t="shared" si="26"/>
        <v xml:space="preserve"> </v>
      </c>
      <c r="U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74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50" s="214" t="str">
        <f t="shared" si="27"/>
        <v xml:space="preserve"> </v>
      </c>
      <c r="X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14" t="str">
        <f t="shared" si="28"/>
        <v xml:space="preserve"> </v>
      </c>
      <c r="Z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14" t="str">
        <f t="shared" si="29"/>
        <v xml:space="preserve"> </v>
      </c>
      <c r="AB250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2" customFormat="1" ht="12.75" hidden="1">
      <c r="A251" s="170" t="str">
        <f t="shared" si="30"/>
        <v>71050300000001</v>
      </c>
      <c r="B251" s="171" t="s">
        <v>439</v>
      </c>
      <c r="C251" s="129" t="s">
        <v>149</v>
      </c>
      <c r="D251" s="128" t="s">
        <v>442</v>
      </c>
      <c r="E251" s="127" t="s">
        <v>441</v>
      </c>
      <c r="F251" s="172" t="s">
        <v>441</v>
      </c>
      <c r="G251" s="173" t="s">
        <v>96</v>
      </c>
      <c r="H251" s="15"/>
      <c r="I251" s="16"/>
      <c r="J251" s="17"/>
      <c r="K251" s="17"/>
      <c r="L251" s="27" t="s">
        <v>110</v>
      </c>
      <c r="M251" s="32"/>
      <c r="N251" s="176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51" s="176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51" s="213" t="str">
        <f t="shared" si="24"/>
        <v xml:space="preserve"> </v>
      </c>
      <c r="Q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13" t="str">
        <f t="shared" si="25"/>
        <v xml:space="preserve"> </v>
      </c>
      <c r="S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13" t="str">
        <f t="shared" si="26"/>
        <v xml:space="preserve"> </v>
      </c>
      <c r="U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76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51" s="213" t="str">
        <f t="shared" si="27"/>
        <v xml:space="preserve"> </v>
      </c>
      <c r="X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13" t="str">
        <f t="shared" si="28"/>
        <v xml:space="preserve"> </v>
      </c>
      <c r="Z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13" t="str">
        <f t="shared" si="29"/>
        <v xml:space="preserve"> </v>
      </c>
      <c r="AB25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79" customFormat="1" ht="12.75" hidden="1">
      <c r="A252" s="170" t="str">
        <f t="shared" si="30"/>
        <v>71050301000000</v>
      </c>
      <c r="B252" s="171" t="s">
        <v>439</v>
      </c>
      <c r="C252" s="129" t="s">
        <v>149</v>
      </c>
      <c r="D252" s="128" t="s">
        <v>442</v>
      </c>
      <c r="E252" s="127" t="s">
        <v>106</v>
      </c>
      <c r="F252" s="172" t="s">
        <v>441</v>
      </c>
      <c r="G252" s="173" t="s">
        <v>440</v>
      </c>
      <c r="H252" s="146">
        <v>2531</v>
      </c>
      <c r="I252" s="147" t="s">
        <v>149</v>
      </c>
      <c r="J252" s="148">
        <v>3</v>
      </c>
      <c r="K252" s="148">
        <v>1</v>
      </c>
      <c r="L252" s="149" t="s">
        <v>236</v>
      </c>
      <c r="M252" s="150"/>
      <c r="N252" s="178">
        <f>+'havelvac 7.2'!N312+'havelvac 7.3'!N312+'havelvac 7.4'!N312+'havelvac 7.5'!N312+'havelvac 7.6'!N312+'havelvac 7.7'!N312+'havelvac 7.9'!N312+'havelvac 7.8'!N312+'havelvac 7.10'!N312+'havelvac 7.11'!N312+'havelvac 7.12'!N312+'havelvac 7.13'!N308</f>
        <v>0</v>
      </c>
      <c r="O252" s="178">
        <f>+'havelvac 7.2'!O312+'havelvac 7.3'!O312+'havelvac 7.4'!O312+'havelvac 7.5'!O312+'havelvac 7.6'!O312+'havelvac 7.7'!O312+'havelvac 7.9'!O312+'havelvac 7.8'!O312+'havelvac 7.10'!O312+'havelvac 7.11'!O312+'havelvac 7.12'!O312+'havelvac 7.13'!O308</f>
        <v>0</v>
      </c>
      <c r="P252" s="215" t="str">
        <f t="shared" si="24"/>
        <v xml:space="preserve"> </v>
      </c>
      <c r="Q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15" t="str">
        <f t="shared" si="25"/>
        <v xml:space="preserve"> </v>
      </c>
      <c r="S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15" t="str">
        <f t="shared" si="26"/>
        <v xml:space="preserve"> </v>
      </c>
      <c r="U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78">
        <f>+'havelvac 7.2'!P312+'havelvac 7.3'!P312+'havelvac 7.4'!P312+'havelvac 7.5'!P312+'havelvac 7.6'!P312+'havelvac 7.7'!P312+'havelvac 7.9'!P312+'havelvac 7.8'!P312+'havelvac 7.10'!P312+'havelvac 7.11'!P312+'havelvac 7.12'!P312+'havelvac 7.13'!P308</f>
        <v>0</v>
      </c>
      <c r="W252" s="215" t="str">
        <f t="shared" si="27"/>
        <v xml:space="preserve"> </v>
      </c>
      <c r="X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15" t="str">
        <f t="shared" si="28"/>
        <v xml:space="preserve"> </v>
      </c>
      <c r="Z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15" t="str">
        <f t="shared" si="29"/>
        <v xml:space="preserve"> </v>
      </c>
      <c r="AB25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2" customFormat="1" ht="12.75" hidden="1">
      <c r="A253" s="170" t="str">
        <f t="shared" si="30"/>
        <v>71050301000001</v>
      </c>
      <c r="B253" s="171" t="s">
        <v>439</v>
      </c>
      <c r="C253" s="129" t="s">
        <v>149</v>
      </c>
      <c r="D253" s="128" t="s">
        <v>442</v>
      </c>
      <c r="E253" s="127" t="s">
        <v>106</v>
      </c>
      <c r="F253" s="172" t="s">
        <v>441</v>
      </c>
      <c r="G253" s="173" t="s">
        <v>96</v>
      </c>
      <c r="H253" s="15"/>
      <c r="I253" s="22"/>
      <c r="J253" s="23"/>
      <c r="K253" s="23"/>
      <c r="L253" s="27" t="s">
        <v>108</v>
      </c>
      <c r="M253" s="40"/>
      <c r="N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7.13'!N309</f>
        <v>#REF!</v>
      </c>
      <c r="O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7.13'!O309</f>
        <v>#REF!</v>
      </c>
      <c r="P253" s="213" t="str">
        <f t="shared" si="24"/>
        <v xml:space="preserve"> </v>
      </c>
      <c r="Q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13" t="str">
        <f t="shared" si="25"/>
        <v xml:space="preserve"> </v>
      </c>
      <c r="S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13" t="str">
        <f t="shared" si="26"/>
        <v xml:space="preserve"> </v>
      </c>
      <c r="U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7.13'!P309</f>
        <v>#REF!</v>
      </c>
      <c r="W253" s="213" t="str">
        <f t="shared" si="27"/>
        <v xml:space="preserve"> </v>
      </c>
      <c r="X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13" t="str">
        <f t="shared" si="28"/>
        <v xml:space="preserve"> </v>
      </c>
      <c r="Z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13" t="str">
        <f t="shared" si="29"/>
        <v xml:space="preserve"> </v>
      </c>
      <c r="AB25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84" customFormat="1" ht="13.5" hidden="1">
      <c r="A254" s="170" t="str">
        <f t="shared" si="30"/>
        <v>71050301010000</v>
      </c>
      <c r="B254" s="171" t="s">
        <v>439</v>
      </c>
      <c r="C254" s="129" t="s">
        <v>149</v>
      </c>
      <c r="D254" s="128" t="s">
        <v>442</v>
      </c>
      <c r="E254" s="127" t="s">
        <v>106</v>
      </c>
      <c r="F254" s="172" t="s">
        <v>106</v>
      </c>
      <c r="G254" s="173" t="s">
        <v>440</v>
      </c>
      <c r="H254" s="141"/>
      <c r="I254" s="142"/>
      <c r="J254" s="143"/>
      <c r="K254" s="143"/>
      <c r="L254" s="24" t="s">
        <v>237</v>
      </c>
      <c r="M254" s="25"/>
      <c r="N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7.13'!N312</f>
        <v>#REF!</v>
      </c>
      <c r="O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7.13'!O312</f>
        <v>#REF!</v>
      </c>
      <c r="P254" s="216" t="str">
        <f t="shared" si="24"/>
        <v xml:space="preserve"> </v>
      </c>
      <c r="Q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16" t="str">
        <f t="shared" si="25"/>
        <v xml:space="preserve"> </v>
      </c>
      <c r="S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16" t="str">
        <f t="shared" si="26"/>
        <v xml:space="preserve"> </v>
      </c>
      <c r="U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7.13'!P312</f>
        <v>#REF!</v>
      </c>
      <c r="W254" s="216" t="str">
        <f t="shared" si="27"/>
        <v xml:space="preserve"> </v>
      </c>
      <c r="X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16" t="str">
        <f t="shared" si="28"/>
        <v xml:space="preserve"> </v>
      </c>
      <c r="Z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16" t="str">
        <f t="shared" si="29"/>
        <v xml:space="preserve"> </v>
      </c>
      <c r="AB2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2" customFormat="1" hidden="1">
      <c r="A255" s="170" t="str">
        <f t="shared" si="30"/>
        <v>71050301014213</v>
      </c>
      <c r="B255" s="171" t="s">
        <v>439</v>
      </c>
      <c r="C255" s="129" t="s">
        <v>149</v>
      </c>
      <c r="D255" s="128" t="s">
        <v>442</v>
      </c>
      <c r="E255" s="127" t="s">
        <v>106</v>
      </c>
      <c r="F255" s="172" t="s">
        <v>106</v>
      </c>
      <c r="G255" s="126">
        <v>4213</v>
      </c>
      <c r="H255" s="15"/>
      <c r="I255" s="22"/>
      <c r="J255" s="23"/>
      <c r="K255" s="23"/>
      <c r="L255" s="26" t="s">
        <v>115</v>
      </c>
      <c r="M255" s="40">
        <v>4213</v>
      </c>
      <c r="N255" s="169" t="e">
        <f>+'havelvac 7.2'!N316+'havelvac 7.3'!N316+'havelvac 7.4'!N316+'havelvac 7.5'!N316+'havelvac 7.6'!N316+'havelvac 7.7'!N316+'havelvac 7.9'!N316+'havelvac 7.8'!N316+'havelvac 7.10'!N316+'havelvac 7.11'!N316+'havelvac 7.12'!N316+'havelvac 7.13'!#REF!</f>
        <v>#REF!</v>
      </c>
      <c r="O255" s="169" t="e">
        <f>+'havelvac 7.2'!O316+'havelvac 7.3'!O316+'havelvac 7.4'!O316+'havelvac 7.5'!O316+'havelvac 7.6'!O316+'havelvac 7.7'!O316+'havelvac 7.9'!O316+'havelvac 7.8'!O316+'havelvac 7.10'!O316+'havelvac 7.11'!O316+'havelvac 7.12'!O316+'havelvac 7.13'!#REF!</f>
        <v>#REF!</v>
      </c>
      <c r="P255" s="217" t="str">
        <f t="shared" si="24"/>
        <v xml:space="preserve"> </v>
      </c>
      <c r="Q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17" t="str">
        <f t="shared" si="25"/>
        <v xml:space="preserve"> </v>
      </c>
      <c r="S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17" t="str">
        <f t="shared" si="26"/>
        <v xml:space="preserve"> </v>
      </c>
      <c r="U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69" t="e">
        <f>+'havelvac 7.2'!P316+'havelvac 7.3'!P316+'havelvac 7.4'!P316+'havelvac 7.5'!P316+'havelvac 7.6'!P316+'havelvac 7.7'!P316+'havelvac 7.9'!P316+'havelvac 7.8'!P316+'havelvac 7.10'!P316+'havelvac 7.11'!P316+'havelvac 7.12'!P316+'havelvac 7.13'!#REF!</f>
        <v>#REF!</v>
      </c>
      <c r="W255" s="217" t="str">
        <f t="shared" si="27"/>
        <v xml:space="preserve"> </v>
      </c>
      <c r="X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17" t="str">
        <f t="shared" si="28"/>
        <v xml:space="preserve"> </v>
      </c>
      <c r="Z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17" t="str">
        <f t="shared" si="29"/>
        <v xml:space="preserve"> </v>
      </c>
      <c r="AB2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75" customFormat="1" ht="27">
      <c r="A256" s="170" t="str">
        <f t="shared" si="30"/>
        <v>71050600000000</v>
      </c>
      <c r="B256" s="171" t="s">
        <v>439</v>
      </c>
      <c r="C256" s="129" t="s">
        <v>149</v>
      </c>
      <c r="D256" s="128" t="s">
        <v>157</v>
      </c>
      <c r="E256" s="127" t="s">
        <v>441</v>
      </c>
      <c r="F256" s="172" t="s">
        <v>441</v>
      </c>
      <c r="G256" s="173" t="s">
        <v>440</v>
      </c>
      <c r="H256" s="166">
        <v>2560</v>
      </c>
      <c r="I256" s="159" t="s">
        <v>149</v>
      </c>
      <c r="J256" s="160">
        <v>6</v>
      </c>
      <c r="K256" s="160">
        <v>0</v>
      </c>
      <c r="L256" s="161" t="s">
        <v>238</v>
      </c>
      <c r="M256" s="167"/>
      <c r="N256" s="174" t="e">
        <f>+'havelvac 7.2'!N317+'havelvac 7.3'!N317+'havelvac 7.4'!N317+'havelvac 7.5'!N317+'havelvac 7.6'!N317+'havelvac 7.7'!N317+'havelvac 7.9'!N317+'havelvac 7.8'!N317+'havelvac 7.10'!N317+'havelvac 7.11'!N317+'havelvac 7.12'!N317+'havelvac 7.13'!#REF!</f>
        <v>#REF!</v>
      </c>
      <c r="O256" s="174" t="e">
        <f>+'havelvac 7.2'!O317+'havelvac 7.3'!O317+'havelvac 7.4'!O317+'havelvac 7.5'!O317+'havelvac 7.6'!O317+'havelvac 7.7'!O317+'havelvac 7.9'!O317+'havelvac 7.8'!O317+'havelvac 7.10'!O317+'havelvac 7.11'!O317+'havelvac 7.12'!O317+'havelvac 7.13'!#REF!</f>
        <v>#REF!</v>
      </c>
      <c r="P256" s="214" t="str">
        <f t="shared" si="24"/>
        <v xml:space="preserve"> </v>
      </c>
      <c r="Q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14" t="str">
        <f t="shared" si="25"/>
        <v xml:space="preserve"> </v>
      </c>
      <c r="S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14" t="str">
        <f t="shared" si="26"/>
        <v xml:space="preserve"> </v>
      </c>
      <c r="U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74" t="e">
        <f>+'havelvac 7.2'!P317+'havelvac 7.3'!P317+'havelvac 7.4'!P317+'havelvac 7.5'!P317+'havelvac 7.6'!P317+'havelvac 7.7'!P317+'havelvac 7.9'!P317+'havelvac 7.8'!P317+'havelvac 7.10'!P317+'havelvac 7.11'!P317+'havelvac 7.12'!P317+'havelvac 7.13'!#REF!</f>
        <v>#REF!</v>
      </c>
      <c r="W256" s="214" t="str">
        <f t="shared" si="27"/>
        <v xml:space="preserve"> </v>
      </c>
      <c r="X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14" t="str">
        <f t="shared" si="28"/>
        <v xml:space="preserve"> </v>
      </c>
      <c r="Z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14" t="str">
        <f t="shared" si="29"/>
        <v xml:space="preserve"> </v>
      </c>
      <c r="AB25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2" customFormat="1" ht="12.75">
      <c r="A257" s="170" t="str">
        <f t="shared" si="30"/>
        <v>71050600000001</v>
      </c>
      <c r="B257" s="171" t="s">
        <v>439</v>
      </c>
      <c r="C257" s="129" t="s">
        <v>149</v>
      </c>
      <c r="D257" s="128" t="s">
        <v>157</v>
      </c>
      <c r="E257" s="127" t="s">
        <v>441</v>
      </c>
      <c r="F257" s="172" t="s">
        <v>441</v>
      </c>
      <c r="G257" s="173" t="s">
        <v>96</v>
      </c>
      <c r="H257" s="22"/>
      <c r="I257" s="16"/>
      <c r="J257" s="17"/>
      <c r="K257" s="17"/>
      <c r="L257" s="27" t="s">
        <v>110</v>
      </c>
      <c r="M257" s="28"/>
      <c r="N257" s="176">
        <f>+'havelvac 7.2'!N318+'havelvac 7.3'!N318+'havelvac 7.4'!N318+'havelvac 7.5'!N318+'havelvac 7.6'!N318+'havelvac 7.7'!N318+'havelvac 7.9'!N318+'havelvac 7.8'!N318+'havelvac 7.10'!N318+'havelvac 7.11'!N318+'havelvac 7.12'!N318+'havelvac 7.13'!N316</f>
        <v>0</v>
      </c>
      <c r="O257" s="176">
        <f>+'havelvac 7.2'!O318+'havelvac 7.3'!O318+'havelvac 7.4'!O318+'havelvac 7.5'!O318+'havelvac 7.6'!O318+'havelvac 7.7'!O318+'havelvac 7.9'!O318+'havelvac 7.8'!O318+'havelvac 7.10'!O318+'havelvac 7.11'!O318+'havelvac 7.12'!O318+'havelvac 7.13'!O316</f>
        <v>0</v>
      </c>
      <c r="P257" s="213" t="str">
        <f t="shared" si="24"/>
        <v xml:space="preserve"> </v>
      </c>
      <c r="Q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13" t="str">
        <f t="shared" si="25"/>
        <v xml:space="preserve"> </v>
      </c>
      <c r="S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13" t="str">
        <f t="shared" si="26"/>
        <v xml:space="preserve"> </v>
      </c>
      <c r="U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76">
        <f>+'havelvac 7.2'!P318+'havelvac 7.3'!P318+'havelvac 7.4'!P318+'havelvac 7.5'!P318+'havelvac 7.6'!P318+'havelvac 7.7'!P318+'havelvac 7.9'!P318+'havelvac 7.8'!P318+'havelvac 7.10'!P318+'havelvac 7.11'!P318+'havelvac 7.12'!P318+'havelvac 7.13'!P316</f>
        <v>0</v>
      </c>
      <c r="W257" s="213" t="str">
        <f t="shared" si="27"/>
        <v xml:space="preserve"> </v>
      </c>
      <c r="X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13" t="str">
        <f t="shared" si="28"/>
        <v xml:space="preserve"> </v>
      </c>
      <c r="Z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13" t="str">
        <f t="shared" si="29"/>
        <v xml:space="preserve"> </v>
      </c>
      <c r="AB25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79" customFormat="1" ht="25.5">
      <c r="A258" s="170" t="str">
        <f t="shared" si="30"/>
        <v>71050601000000</v>
      </c>
      <c r="B258" s="171" t="s">
        <v>439</v>
      </c>
      <c r="C258" s="129" t="s">
        <v>149</v>
      </c>
      <c r="D258" s="128" t="s">
        <v>157</v>
      </c>
      <c r="E258" s="127" t="s">
        <v>106</v>
      </c>
      <c r="F258" s="172" t="s">
        <v>441</v>
      </c>
      <c r="G258" s="173" t="s">
        <v>440</v>
      </c>
      <c r="H258" s="146">
        <v>2561</v>
      </c>
      <c r="I258" s="147" t="s">
        <v>149</v>
      </c>
      <c r="J258" s="148">
        <v>6</v>
      </c>
      <c r="K258" s="148">
        <v>1</v>
      </c>
      <c r="L258" s="149" t="s">
        <v>238</v>
      </c>
      <c r="M258" s="150"/>
      <c r="N258" s="178">
        <f>+'havelvac 7.2'!N319+'havelvac 7.3'!N319+'havelvac 7.4'!N319+'havelvac 7.5'!N319+'havelvac 7.6'!N319+'havelvac 7.7'!N319+'havelvac 7.9'!N319+'havelvac 7.8'!N319+'havelvac 7.10'!N319+'havelvac 7.11'!N319+'havelvac 7.12'!N319+'havelvac 7.13'!N317</f>
        <v>0</v>
      </c>
      <c r="O258" s="178">
        <f>+'havelvac 7.2'!O319+'havelvac 7.3'!O319+'havelvac 7.4'!O319+'havelvac 7.5'!O319+'havelvac 7.6'!O319+'havelvac 7.7'!O319+'havelvac 7.9'!O319+'havelvac 7.8'!O319+'havelvac 7.10'!O319+'havelvac 7.11'!O319+'havelvac 7.12'!O319+'havelvac 7.13'!O317</f>
        <v>0</v>
      </c>
      <c r="P258" s="215" t="str">
        <f t="shared" si="24"/>
        <v xml:space="preserve"> </v>
      </c>
      <c r="Q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15" t="str">
        <f t="shared" si="25"/>
        <v xml:space="preserve"> </v>
      </c>
      <c r="S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15" t="str">
        <f t="shared" si="26"/>
        <v xml:space="preserve"> </v>
      </c>
      <c r="U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78">
        <f>+'havelvac 7.2'!P319+'havelvac 7.3'!P319+'havelvac 7.4'!P319+'havelvac 7.5'!P319+'havelvac 7.6'!P319+'havelvac 7.7'!P319+'havelvac 7.9'!P319+'havelvac 7.8'!P319+'havelvac 7.10'!P319+'havelvac 7.11'!P319+'havelvac 7.12'!P319+'havelvac 7.13'!P317</f>
        <v>0</v>
      </c>
      <c r="W258" s="215" t="str">
        <f t="shared" si="27"/>
        <v xml:space="preserve"> </v>
      </c>
      <c r="X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15" t="str">
        <f t="shared" si="28"/>
        <v xml:space="preserve"> </v>
      </c>
      <c r="Z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15" t="str">
        <f t="shared" si="29"/>
        <v xml:space="preserve"> </v>
      </c>
      <c r="AB25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2" customFormat="1" ht="12.75">
      <c r="A259" s="170" t="str">
        <f t="shared" si="30"/>
        <v>71050601000001</v>
      </c>
      <c r="B259" s="171" t="s">
        <v>439</v>
      </c>
      <c r="C259" s="129" t="s">
        <v>149</v>
      </c>
      <c r="D259" s="128" t="s">
        <v>157</v>
      </c>
      <c r="E259" s="127" t="s">
        <v>106</v>
      </c>
      <c r="F259" s="172" t="s">
        <v>441</v>
      </c>
      <c r="G259" s="173" t="s">
        <v>96</v>
      </c>
      <c r="H259" s="22"/>
      <c r="I259" s="22"/>
      <c r="J259" s="23"/>
      <c r="K259" s="23"/>
      <c r="L259" s="27" t="s">
        <v>108</v>
      </c>
      <c r="M259" s="28"/>
      <c r="N259" s="176">
        <f>+'havelvac 7.2'!N320+'havelvac 7.3'!N320+'havelvac 7.4'!N320+'havelvac 7.5'!N320+'havelvac 7.6'!N320+'havelvac 7.7'!N320+'havelvac 7.9'!N320+'havelvac 7.8'!N320+'havelvac 7.10'!N320+'havelvac 7.11'!N320+'havelvac 7.12'!N320+'havelvac 7.13'!N318</f>
        <v>1082.100000000001</v>
      </c>
      <c r="O259" s="176">
        <f>+'havelvac 7.2'!O320+'havelvac 7.3'!O320+'havelvac 7.4'!O320+'havelvac 7.5'!O320+'havelvac 7.6'!O320+'havelvac 7.7'!O320+'havelvac 7.9'!O320+'havelvac 7.8'!O320+'havelvac 7.10'!O320+'havelvac 7.11'!O320+'havelvac 7.12'!O320+'havelvac 7.13'!O318</f>
        <v>1082.100000000001</v>
      </c>
      <c r="P259" s="213" t="str">
        <f t="shared" si="24"/>
        <v xml:space="preserve"> </v>
      </c>
      <c r="Q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13" t="str">
        <f t="shared" si="25"/>
        <v xml:space="preserve"> </v>
      </c>
      <c r="S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13" t="str">
        <f t="shared" si="26"/>
        <v xml:space="preserve"> </v>
      </c>
      <c r="U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76">
        <f>+'havelvac 7.2'!P320+'havelvac 7.3'!P320+'havelvac 7.4'!P320+'havelvac 7.5'!P320+'havelvac 7.6'!P320+'havelvac 7.7'!P320+'havelvac 7.9'!P320+'havelvac 7.8'!P320+'havelvac 7.10'!P320+'havelvac 7.11'!P320+'havelvac 7.12'!P320+'havelvac 7.13'!P318</f>
        <v>0</v>
      </c>
      <c r="W259" s="213" t="str">
        <f t="shared" si="27"/>
        <v xml:space="preserve"> </v>
      </c>
      <c r="X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13" t="str">
        <f t="shared" si="28"/>
        <v xml:space="preserve"> </v>
      </c>
      <c r="Z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13" t="str">
        <f t="shared" si="29"/>
        <v xml:space="preserve"> </v>
      </c>
      <c r="AB25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84" customFormat="1" ht="13.5">
      <c r="A260" s="170" t="str">
        <f t="shared" si="30"/>
        <v>71050601010000</v>
      </c>
      <c r="B260" s="171" t="s">
        <v>439</v>
      </c>
      <c r="C260" s="129" t="s">
        <v>149</v>
      </c>
      <c r="D260" s="128" t="s">
        <v>157</v>
      </c>
      <c r="E260" s="127" t="s">
        <v>106</v>
      </c>
      <c r="F260" s="172" t="s">
        <v>106</v>
      </c>
      <c r="G260" s="173" t="s">
        <v>440</v>
      </c>
      <c r="H260" s="141"/>
      <c r="I260" s="142"/>
      <c r="J260" s="143"/>
      <c r="K260" s="143"/>
      <c r="L260" s="24" t="s">
        <v>239</v>
      </c>
      <c r="M260" s="25"/>
      <c r="N260" s="183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60" s="183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60" s="216" t="str">
        <f t="shared" si="24"/>
        <v xml:space="preserve"> </v>
      </c>
      <c r="Q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16" t="str">
        <f t="shared" si="25"/>
        <v xml:space="preserve"> </v>
      </c>
      <c r="S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16" t="str">
        <f t="shared" si="26"/>
        <v xml:space="preserve"> </v>
      </c>
      <c r="U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83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60" s="216" t="str">
        <f t="shared" si="27"/>
        <v xml:space="preserve"> </v>
      </c>
      <c r="X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16" t="str">
        <f t="shared" si="28"/>
        <v xml:space="preserve"> </v>
      </c>
      <c r="Z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16" t="str">
        <f t="shared" si="29"/>
        <v xml:space="preserve"> </v>
      </c>
      <c r="AB26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2" customFormat="1">
      <c r="A261" s="170" t="str">
        <f t="shared" si="30"/>
        <v>71050601014213</v>
      </c>
      <c r="B261" s="171" t="s">
        <v>439</v>
      </c>
      <c r="C261" s="129" t="s">
        <v>149</v>
      </c>
      <c r="D261" s="128" t="s">
        <v>157</v>
      </c>
      <c r="E261" s="127" t="s">
        <v>106</v>
      </c>
      <c r="F261" s="172" t="s">
        <v>106</v>
      </c>
      <c r="G261" s="126">
        <v>4213</v>
      </c>
      <c r="H261" s="15"/>
      <c r="I261" s="22"/>
      <c r="J261" s="23"/>
      <c r="K261" s="23"/>
      <c r="L261" s="29" t="s">
        <v>115</v>
      </c>
      <c r="M261" s="30">
        <v>4213</v>
      </c>
      <c r="N261" s="169">
        <f>+'havelvac 7.2'!N322+'havelvac 7.3'!N322+'havelvac 7.4'!N322+'havelvac 7.5'!N322+'havelvac 7.6'!N322+'havelvac 7.7'!N322+'havelvac 7.9'!N322+'havelvac 7.8'!N322+'havelvac 7.10'!N322+'havelvac 7.11'!N322+'havelvac 7.12'!N322+'havelvac 7.13'!N320</f>
        <v>100</v>
      </c>
      <c r="O261" s="169">
        <f>+'havelvac 7.2'!O322+'havelvac 7.3'!O322+'havelvac 7.4'!O322+'havelvac 7.5'!O322+'havelvac 7.6'!O322+'havelvac 7.7'!O322+'havelvac 7.9'!O322+'havelvac 7.8'!O322+'havelvac 7.10'!O322+'havelvac 7.11'!O322+'havelvac 7.12'!O322+'havelvac 7.13'!O320</f>
        <v>100</v>
      </c>
      <c r="P261" s="217" t="str">
        <f t="shared" si="24"/>
        <v xml:space="preserve"> </v>
      </c>
      <c r="Q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17" t="str">
        <f t="shared" si="25"/>
        <v xml:space="preserve"> </v>
      </c>
      <c r="S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17" t="str">
        <f t="shared" si="26"/>
        <v xml:space="preserve"> </v>
      </c>
      <c r="U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69">
        <f>+'havelvac 7.2'!P322+'havelvac 7.3'!P322+'havelvac 7.4'!P322+'havelvac 7.5'!P322+'havelvac 7.6'!P322+'havelvac 7.7'!P322+'havelvac 7.9'!P322+'havelvac 7.8'!P322+'havelvac 7.10'!P322+'havelvac 7.11'!P322+'havelvac 7.12'!P322+'havelvac 7.13'!P320</f>
        <v>0</v>
      </c>
      <c r="W261" s="217" t="str">
        <f t="shared" si="27"/>
        <v xml:space="preserve"> </v>
      </c>
      <c r="X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17" t="str">
        <f t="shared" si="28"/>
        <v xml:space="preserve"> </v>
      </c>
      <c r="Z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17" t="str">
        <f t="shared" si="29"/>
        <v xml:space="preserve"> </v>
      </c>
      <c r="AB2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2" customFormat="1" hidden="1">
      <c r="A262" s="170" t="str">
        <f t="shared" si="30"/>
        <v>71050601014269</v>
      </c>
      <c r="B262" s="171" t="s">
        <v>439</v>
      </c>
      <c r="C262" s="129" t="s">
        <v>149</v>
      </c>
      <c r="D262" s="128" t="s">
        <v>157</v>
      </c>
      <c r="E262" s="127" t="s">
        <v>106</v>
      </c>
      <c r="F262" s="172" t="s">
        <v>106</v>
      </c>
      <c r="G262" s="126">
        <v>4269</v>
      </c>
      <c r="H262" s="22"/>
      <c r="I262" s="22"/>
      <c r="J262" s="23"/>
      <c r="K262" s="23"/>
      <c r="L262" s="27" t="s">
        <v>240</v>
      </c>
      <c r="M262" s="28">
        <v>4269</v>
      </c>
      <c r="N262" s="169">
        <f>+'havelvac 7.2'!N323+'havelvac 7.3'!N323+'havelvac 7.4'!N323+'havelvac 7.5'!N323+'havelvac 7.6'!N323+'havelvac 7.7'!N323+'havelvac 7.9'!N323+'havelvac 7.8'!N323+'havelvac 7.10'!N323+'havelvac 7.11'!N323+'havelvac 7.12'!N323+'havelvac 7.13'!N321</f>
        <v>1082.100000000001</v>
      </c>
      <c r="O262" s="169">
        <f>+'havelvac 7.2'!O323+'havelvac 7.3'!O323+'havelvac 7.4'!O323+'havelvac 7.5'!O323+'havelvac 7.6'!O323+'havelvac 7.7'!O323+'havelvac 7.9'!O323+'havelvac 7.8'!O323+'havelvac 7.10'!O323+'havelvac 7.11'!O323+'havelvac 7.12'!O323+'havelvac 7.13'!O321</f>
        <v>1082.100000000001</v>
      </c>
      <c r="P262" s="217" t="str">
        <f t="shared" si="24"/>
        <v xml:space="preserve"> </v>
      </c>
      <c r="Q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17" t="str">
        <f t="shared" si="25"/>
        <v xml:space="preserve"> </v>
      </c>
      <c r="S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17" t="str">
        <f t="shared" si="26"/>
        <v xml:space="preserve"> </v>
      </c>
      <c r="U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69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62" s="217" t="str">
        <f t="shared" si="27"/>
        <v xml:space="preserve"> </v>
      </c>
      <c r="X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17" t="str">
        <f t="shared" si="28"/>
        <v xml:space="preserve"> </v>
      </c>
      <c r="Z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17" t="str">
        <f t="shared" si="29"/>
        <v xml:space="preserve"> </v>
      </c>
      <c r="AB2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2" customFormat="1" ht="25.5" hidden="1">
      <c r="A263" s="170" t="str">
        <f t="shared" si="30"/>
        <v>71050601014638</v>
      </c>
      <c r="B263" s="171" t="s">
        <v>439</v>
      </c>
      <c r="C263" s="129" t="s">
        <v>149</v>
      </c>
      <c r="D263" s="128" t="s">
        <v>157</v>
      </c>
      <c r="E263" s="127" t="s">
        <v>106</v>
      </c>
      <c r="F263" s="172" t="s">
        <v>106</v>
      </c>
      <c r="G263" s="126">
        <v>4638</v>
      </c>
      <c r="H263" s="22"/>
      <c r="I263" s="22"/>
      <c r="J263" s="23"/>
      <c r="K263" s="23"/>
      <c r="L263" s="27" t="s">
        <v>241</v>
      </c>
      <c r="M263" s="28">
        <v>4638</v>
      </c>
      <c r="N263" s="16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63" s="16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63" s="217" t="str">
        <f t="shared" si="24"/>
        <v xml:space="preserve"> </v>
      </c>
      <c r="Q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17" t="str">
        <f t="shared" si="25"/>
        <v xml:space="preserve"> </v>
      </c>
      <c r="S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17" t="str">
        <f t="shared" si="26"/>
        <v xml:space="preserve"> </v>
      </c>
      <c r="U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6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63" s="217" t="str">
        <f t="shared" si="27"/>
        <v xml:space="preserve"> </v>
      </c>
      <c r="X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17" t="str">
        <f t="shared" si="28"/>
        <v xml:space="preserve"> </v>
      </c>
      <c r="Z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17" t="str">
        <f t="shared" si="29"/>
        <v xml:space="preserve"> </v>
      </c>
      <c r="AB26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2" customFormat="1" ht="25.5" hidden="1">
      <c r="A264" s="170" t="str">
        <f t="shared" si="30"/>
        <v>71050601014819</v>
      </c>
      <c r="B264" s="171" t="s">
        <v>439</v>
      </c>
      <c r="C264" s="129" t="s">
        <v>149</v>
      </c>
      <c r="D264" s="128" t="s">
        <v>157</v>
      </c>
      <c r="E264" s="127" t="s">
        <v>106</v>
      </c>
      <c r="F264" s="172" t="s">
        <v>106</v>
      </c>
      <c r="G264" s="126">
        <v>4819</v>
      </c>
      <c r="H264" s="22"/>
      <c r="I264" s="22"/>
      <c r="J264" s="23"/>
      <c r="K264" s="23"/>
      <c r="L264" s="27" t="s">
        <v>219</v>
      </c>
      <c r="M264" s="28">
        <v>4819</v>
      </c>
      <c r="N264" s="169">
        <f>+'havelvac 7.2'!N325+'havelvac 7.3'!N325+'havelvac 7.4'!N325+'havelvac 7.5'!N325+'havelvac 7.6'!N325+'havelvac 7.7'!N325+'havelvac 7.9'!N325+'havelvac 7.8'!N325+'havelvac 7.10'!N325+'havelvac 7.11'!N325+'havelvac 7.12'!N325+'havelvac 7.13'!N323</f>
        <v>100</v>
      </c>
      <c r="O264" s="169">
        <f>+'havelvac 7.2'!O325+'havelvac 7.3'!O325+'havelvac 7.4'!O325+'havelvac 7.5'!O325+'havelvac 7.6'!O325+'havelvac 7.7'!O325+'havelvac 7.9'!O325+'havelvac 7.8'!O325+'havelvac 7.10'!O325+'havelvac 7.11'!O325+'havelvac 7.12'!O325+'havelvac 7.13'!O323</f>
        <v>100</v>
      </c>
      <c r="P264" s="217" t="str">
        <f t="shared" si="24"/>
        <v xml:space="preserve"> </v>
      </c>
      <c r="Q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17" t="str">
        <f t="shared" si="25"/>
        <v xml:space="preserve"> </v>
      </c>
      <c r="S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17" t="str">
        <f t="shared" si="26"/>
        <v xml:space="preserve"> </v>
      </c>
      <c r="U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69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64" s="217" t="str">
        <f t="shared" si="27"/>
        <v xml:space="preserve"> </v>
      </c>
      <c r="X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17" t="str">
        <f t="shared" si="28"/>
        <v xml:space="preserve"> </v>
      </c>
      <c r="Z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17" t="str">
        <f t="shared" si="29"/>
        <v xml:space="preserve"> </v>
      </c>
      <c r="AB2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2" customFormat="1" hidden="1">
      <c r="A265" s="170" t="str">
        <f t="shared" si="30"/>
        <v>71050601015113</v>
      </c>
      <c r="B265" s="171" t="s">
        <v>439</v>
      </c>
      <c r="C265" s="129" t="s">
        <v>149</v>
      </c>
      <c r="D265" s="128" t="s">
        <v>157</v>
      </c>
      <c r="E265" s="127" t="s">
        <v>106</v>
      </c>
      <c r="F265" s="172" t="s">
        <v>106</v>
      </c>
      <c r="G265" s="126">
        <v>5113</v>
      </c>
      <c r="H265" s="22"/>
      <c r="I265" s="22"/>
      <c r="J265" s="23"/>
      <c r="K265" s="23"/>
      <c r="L265" s="26" t="s">
        <v>174</v>
      </c>
      <c r="M265" s="10">
        <v>5113</v>
      </c>
      <c r="N265" s="169">
        <f>+'havelvac 7.2'!N326+'havelvac 7.3'!N326+'havelvac 7.4'!N326+'havelvac 7.5'!N326+'havelvac 7.6'!N326+'havelvac 7.7'!N326+'havelvac 7.9'!N326+'havelvac 7.8'!N326+'havelvac 7.10'!N326+'havelvac 7.11'!N326+'havelvac 7.12'!N326+'havelvac 7.13'!N324</f>
        <v>0</v>
      </c>
      <c r="O265" s="169">
        <f>+'havelvac 7.2'!O326+'havelvac 7.3'!O326+'havelvac 7.4'!O326+'havelvac 7.5'!O326+'havelvac 7.6'!O326+'havelvac 7.7'!O326+'havelvac 7.9'!O326+'havelvac 7.8'!O326+'havelvac 7.10'!O326+'havelvac 7.11'!O326+'havelvac 7.12'!O326+'havelvac 7.13'!O324</f>
        <v>0</v>
      </c>
      <c r="P265" s="217" t="str">
        <f t="shared" si="24"/>
        <v xml:space="preserve"> </v>
      </c>
      <c r="Q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17" t="str">
        <f t="shared" si="25"/>
        <v xml:space="preserve"> </v>
      </c>
      <c r="S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17" t="str">
        <f t="shared" si="26"/>
        <v xml:space="preserve"> </v>
      </c>
      <c r="U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69">
        <f>+'havelvac 7.2'!P326+'havelvac 7.3'!P326+'havelvac 7.4'!P326+'havelvac 7.5'!P326+'havelvac 7.6'!P326+'havelvac 7.7'!P326+'havelvac 7.9'!P326+'havelvac 7.8'!P326+'havelvac 7.10'!P326+'havelvac 7.11'!P326+'havelvac 7.12'!P326+'havelvac 7.13'!P324</f>
        <v>0</v>
      </c>
      <c r="W265" s="217" t="str">
        <f t="shared" si="27"/>
        <v xml:space="preserve"> </v>
      </c>
      <c r="X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17" t="str">
        <f t="shared" si="28"/>
        <v xml:space="preserve"> </v>
      </c>
      <c r="Z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17" t="str">
        <f t="shared" si="29"/>
        <v xml:space="preserve"> </v>
      </c>
      <c r="AB26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84" customFormat="1" ht="27">
      <c r="A266" s="170" t="str">
        <f t="shared" si="30"/>
        <v>71050601020000</v>
      </c>
      <c r="B266" s="171" t="s">
        <v>439</v>
      </c>
      <c r="C266" s="129" t="s">
        <v>149</v>
      </c>
      <c r="D266" s="128" t="s">
        <v>157</v>
      </c>
      <c r="E266" s="127" t="s">
        <v>106</v>
      </c>
      <c r="F266" s="172" t="s">
        <v>140</v>
      </c>
      <c r="G266" s="173" t="s">
        <v>440</v>
      </c>
      <c r="H266" s="141"/>
      <c r="I266" s="142"/>
      <c r="J266" s="143"/>
      <c r="K266" s="143"/>
      <c r="L266" s="24" t="s">
        <v>242</v>
      </c>
      <c r="M266" s="25"/>
      <c r="N266" s="183">
        <f>+'havelvac 7.2'!N327+'havelvac 7.3'!N327+'havelvac 7.4'!N327+'havelvac 7.5'!N327+'havelvac 7.6'!N327+'havelvac 7.7'!N327+'havelvac 7.9'!N327+'havelvac 7.8'!N327+'havelvac 7.10'!N327+'havelvac 7.11'!N327+'havelvac 7.12'!N327+'havelvac 7.13'!N325</f>
        <v>2343.1999999999998</v>
      </c>
      <c r="O266" s="183">
        <f>+'havelvac 7.2'!O327+'havelvac 7.3'!O327+'havelvac 7.4'!O327+'havelvac 7.5'!O327+'havelvac 7.6'!O327+'havelvac 7.7'!O327+'havelvac 7.9'!O327+'havelvac 7.8'!O327+'havelvac 7.10'!O327+'havelvac 7.11'!O327+'havelvac 7.12'!O327+'havelvac 7.13'!O325</f>
        <v>2285.6999999999998</v>
      </c>
      <c r="P266" s="216" t="str">
        <f t="shared" si="24"/>
        <v xml:space="preserve"> </v>
      </c>
      <c r="Q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16" t="str">
        <f t="shared" si="25"/>
        <v xml:space="preserve"> </v>
      </c>
      <c r="S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16" t="str">
        <f t="shared" si="26"/>
        <v xml:space="preserve"> </v>
      </c>
      <c r="U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83">
        <f>+'havelvac 7.2'!P327+'havelvac 7.3'!P327+'havelvac 7.4'!P327+'havelvac 7.5'!P327+'havelvac 7.6'!P327+'havelvac 7.7'!P327+'havelvac 7.9'!P327+'havelvac 7.8'!P327+'havelvac 7.10'!P327+'havelvac 7.11'!P327+'havelvac 7.12'!P327+'havelvac 7.13'!P325</f>
        <v>57.5</v>
      </c>
      <c r="W266" s="216" t="str">
        <f t="shared" si="27"/>
        <v xml:space="preserve"> </v>
      </c>
      <c r="X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16" t="str">
        <f t="shared" si="28"/>
        <v xml:space="preserve"> </v>
      </c>
      <c r="Z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16" t="str">
        <f t="shared" si="29"/>
        <v xml:space="preserve"> </v>
      </c>
      <c r="AB26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2" customFormat="1">
      <c r="A267" s="170" t="str">
        <f t="shared" si="30"/>
        <v>71050601024213</v>
      </c>
      <c r="B267" s="171" t="s">
        <v>439</v>
      </c>
      <c r="C267" s="129" t="s">
        <v>149</v>
      </c>
      <c r="D267" s="128" t="s">
        <v>157</v>
      </c>
      <c r="E267" s="127" t="s">
        <v>106</v>
      </c>
      <c r="F267" s="172" t="s">
        <v>140</v>
      </c>
      <c r="G267" s="126">
        <v>4213</v>
      </c>
      <c r="H267" s="15"/>
      <c r="I267" s="22"/>
      <c r="J267" s="23"/>
      <c r="K267" s="23"/>
      <c r="L267" s="29" t="s">
        <v>115</v>
      </c>
      <c r="M267" s="30">
        <v>4213</v>
      </c>
      <c r="N267" s="169">
        <f>+'havelvac 7.2'!N328+'havelvac 7.3'!N328+'havelvac 7.4'!N328+'havelvac 7.5'!N328+'havelvac 7.6'!N328+'havelvac 7.7'!N328+'havelvac 7.9'!N328+'havelvac 7.8'!N328+'havelvac 7.10'!N328+'havelvac 7.11'!N328+'havelvac 7.12'!N328+'havelvac 7.13'!N326</f>
        <v>2285.6999999999998</v>
      </c>
      <c r="O267" s="169">
        <f>+'havelvac 7.2'!O328+'havelvac 7.3'!O328+'havelvac 7.4'!O328+'havelvac 7.5'!O328+'havelvac 7.6'!O328+'havelvac 7.7'!O328+'havelvac 7.9'!O328+'havelvac 7.8'!O328+'havelvac 7.10'!O328+'havelvac 7.11'!O328+'havelvac 7.12'!O328+'havelvac 7.13'!O326</f>
        <v>2285.6999999999998</v>
      </c>
      <c r="P267" s="217" t="str">
        <f t="shared" si="24"/>
        <v xml:space="preserve"> </v>
      </c>
      <c r="Q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17" t="str">
        <f t="shared" si="25"/>
        <v xml:space="preserve"> </v>
      </c>
      <c r="S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17" t="str">
        <f t="shared" si="26"/>
        <v xml:space="preserve"> </v>
      </c>
      <c r="U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69">
        <f>+'havelvac 7.2'!P328+'havelvac 7.3'!P328+'havelvac 7.4'!P328+'havelvac 7.5'!P328+'havelvac 7.6'!P328+'havelvac 7.7'!P328+'havelvac 7.9'!P328+'havelvac 7.8'!P328+'havelvac 7.10'!P328+'havelvac 7.11'!P328+'havelvac 7.12'!P328+'havelvac 7.13'!P326</f>
        <v>0</v>
      </c>
      <c r="W267" s="217" t="str">
        <f t="shared" si="27"/>
        <v xml:space="preserve"> </v>
      </c>
      <c r="X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17" t="str">
        <f t="shared" si="28"/>
        <v xml:space="preserve"> </v>
      </c>
      <c r="Z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17" t="str">
        <f t="shared" si="29"/>
        <v xml:space="preserve"> </v>
      </c>
      <c r="AB26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84" customFormat="1" ht="27">
      <c r="A268" s="170" t="str">
        <f t="shared" si="30"/>
        <v>71050601030000</v>
      </c>
      <c r="B268" s="171" t="s">
        <v>439</v>
      </c>
      <c r="C268" s="129" t="s">
        <v>149</v>
      </c>
      <c r="D268" s="128" t="s">
        <v>157</v>
      </c>
      <c r="E268" s="127" t="s">
        <v>106</v>
      </c>
      <c r="F268" s="172" t="s">
        <v>442</v>
      </c>
      <c r="G268" s="173" t="s">
        <v>440</v>
      </c>
      <c r="H268" s="141"/>
      <c r="I268" s="142"/>
      <c r="J268" s="143"/>
      <c r="K268" s="143"/>
      <c r="L268" s="24" t="s">
        <v>243</v>
      </c>
      <c r="M268" s="25"/>
      <c r="N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7.13'!N327</f>
        <v>#REF!</v>
      </c>
      <c r="O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7.13'!O327</f>
        <v>#REF!</v>
      </c>
      <c r="P268" s="216" t="str">
        <f t="shared" si="24"/>
        <v xml:space="preserve"> </v>
      </c>
      <c r="Q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16" t="str">
        <f t="shared" si="25"/>
        <v xml:space="preserve"> </v>
      </c>
      <c r="S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16" t="str">
        <f t="shared" si="26"/>
        <v xml:space="preserve"> </v>
      </c>
      <c r="U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7.13'!P327</f>
        <v>#REF!</v>
      </c>
      <c r="W268" s="216" t="str">
        <f t="shared" si="27"/>
        <v xml:space="preserve"> </v>
      </c>
      <c r="X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16" t="str">
        <f t="shared" si="28"/>
        <v xml:space="preserve"> </v>
      </c>
      <c r="Z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16" t="str">
        <f t="shared" si="29"/>
        <v xml:space="preserve"> </v>
      </c>
      <c r="AB26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2" customFormat="1">
      <c r="A269" s="170" t="str">
        <f t="shared" si="30"/>
        <v>71050601034213</v>
      </c>
      <c r="B269" s="171" t="s">
        <v>439</v>
      </c>
      <c r="C269" s="129" t="s">
        <v>149</v>
      </c>
      <c r="D269" s="128" t="s">
        <v>157</v>
      </c>
      <c r="E269" s="127" t="s">
        <v>106</v>
      </c>
      <c r="F269" s="172" t="s">
        <v>442</v>
      </c>
      <c r="G269" s="126">
        <v>4213</v>
      </c>
      <c r="H269" s="15"/>
      <c r="I269" s="22"/>
      <c r="J269" s="23"/>
      <c r="K269" s="23"/>
      <c r="L269" s="29" t="s">
        <v>115</v>
      </c>
      <c r="M269" s="30">
        <v>4213</v>
      </c>
      <c r="N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7.13'!N328</f>
        <v>#REF!</v>
      </c>
      <c r="O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7.13'!O328</f>
        <v>#REF!</v>
      </c>
      <c r="P269" s="217" t="str">
        <f t="shared" si="24"/>
        <v xml:space="preserve"> </v>
      </c>
      <c r="Q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17" t="str">
        <f t="shared" si="25"/>
        <v xml:space="preserve"> </v>
      </c>
      <c r="S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17" t="str">
        <f t="shared" si="26"/>
        <v xml:space="preserve"> </v>
      </c>
      <c r="U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7.13'!P328</f>
        <v>#REF!</v>
      </c>
      <c r="W269" s="217" t="str">
        <f t="shared" si="27"/>
        <v xml:space="preserve"> </v>
      </c>
      <c r="X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17" t="str">
        <f t="shared" si="28"/>
        <v xml:space="preserve"> </v>
      </c>
      <c r="Z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17" t="str">
        <f t="shared" si="29"/>
        <v xml:space="preserve"> </v>
      </c>
      <c r="AB2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84" customFormat="1" ht="13.5" hidden="1">
      <c r="A270" s="170" t="str">
        <f t="shared" si="30"/>
        <v>71050601040000</v>
      </c>
      <c r="B270" s="171" t="s">
        <v>439</v>
      </c>
      <c r="C270" s="129" t="s">
        <v>149</v>
      </c>
      <c r="D270" s="128" t="s">
        <v>157</v>
      </c>
      <c r="E270" s="127" t="s">
        <v>106</v>
      </c>
      <c r="F270" s="172" t="s">
        <v>155</v>
      </c>
      <c r="G270" s="173" t="s">
        <v>440</v>
      </c>
      <c r="H270" s="141"/>
      <c r="I270" s="142"/>
      <c r="J270" s="143"/>
      <c r="K270" s="143"/>
      <c r="L270" s="24" t="s">
        <v>244</v>
      </c>
      <c r="M270" s="25"/>
      <c r="N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16" t="str">
        <f t="shared" si="24"/>
        <v xml:space="preserve"> </v>
      </c>
      <c r="Q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16" t="str">
        <f t="shared" si="25"/>
        <v xml:space="preserve"> </v>
      </c>
      <c r="S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16" t="str">
        <f t="shared" si="26"/>
        <v xml:space="preserve"> </v>
      </c>
      <c r="U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16" t="str">
        <f t="shared" si="27"/>
        <v xml:space="preserve"> </v>
      </c>
      <c r="X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16" t="str">
        <f t="shared" si="28"/>
        <v xml:space="preserve"> </v>
      </c>
      <c r="Z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16" t="str">
        <f t="shared" si="29"/>
        <v xml:space="preserve"> </v>
      </c>
      <c r="AB27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2" customFormat="1" hidden="1">
      <c r="A271" s="170" t="str">
        <f t="shared" si="30"/>
        <v>71050601044269</v>
      </c>
      <c r="B271" s="171" t="s">
        <v>439</v>
      </c>
      <c r="C271" s="129" t="s">
        <v>149</v>
      </c>
      <c r="D271" s="128" t="s">
        <v>157</v>
      </c>
      <c r="E271" s="127" t="s">
        <v>106</v>
      </c>
      <c r="F271" s="172" t="s">
        <v>155</v>
      </c>
      <c r="G271" s="126">
        <v>4269</v>
      </c>
      <c r="H271" s="22"/>
      <c r="I271" s="22"/>
      <c r="J271" s="23"/>
      <c r="K271" s="23"/>
      <c r="L271" s="27" t="s">
        <v>240</v>
      </c>
      <c r="M271" s="28">
        <v>4269</v>
      </c>
      <c r="N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17" t="str">
        <f t="shared" si="24"/>
        <v xml:space="preserve"> </v>
      </c>
      <c r="Q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17" t="str">
        <f t="shared" si="25"/>
        <v xml:space="preserve"> </v>
      </c>
      <c r="S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17" t="str">
        <f t="shared" si="26"/>
        <v xml:space="preserve"> </v>
      </c>
      <c r="U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17" t="str">
        <f t="shared" si="27"/>
        <v xml:space="preserve"> </v>
      </c>
      <c r="X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17" t="str">
        <f t="shared" si="28"/>
        <v xml:space="preserve"> </v>
      </c>
      <c r="Z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17" t="str">
        <f t="shared" si="29"/>
        <v xml:space="preserve"> </v>
      </c>
      <c r="AB2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2" customFormat="1" ht="25.5" hidden="1">
      <c r="A272" s="170" t="str">
        <f t="shared" si="30"/>
        <v>71050601044819</v>
      </c>
      <c r="B272" s="171" t="s">
        <v>439</v>
      </c>
      <c r="C272" s="129" t="s">
        <v>149</v>
      </c>
      <c r="D272" s="128" t="s">
        <v>157</v>
      </c>
      <c r="E272" s="127" t="s">
        <v>106</v>
      </c>
      <c r="F272" s="172" t="s">
        <v>155</v>
      </c>
      <c r="G272" s="126">
        <v>4819</v>
      </c>
      <c r="H272" s="22"/>
      <c r="I272" s="22"/>
      <c r="J272" s="23"/>
      <c r="K272" s="23"/>
      <c r="L272" s="27" t="s">
        <v>219</v>
      </c>
      <c r="M272" s="28">
        <v>4819</v>
      </c>
      <c r="N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17" t="str">
        <f t="shared" ref="P272:P335" si="31">IFERROR(Q272/O272, " ")</f>
        <v xml:space="preserve"> </v>
      </c>
      <c r="Q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17" t="str">
        <f t="shared" ref="R272:R335" si="32">IFERROR(S272/O272, " ")</f>
        <v xml:space="preserve"> </v>
      </c>
      <c r="S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17" t="str">
        <f t="shared" ref="T272:T335" si="33">IFERROR(U272/O272, " ")</f>
        <v xml:space="preserve"> </v>
      </c>
      <c r="U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17" t="str">
        <f t="shared" ref="W272:W335" si="34">IFERROR(X272/V272, " ")</f>
        <v xml:space="preserve"> </v>
      </c>
      <c r="X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17" t="str">
        <f t="shared" ref="Y272:Y335" si="35">IFERROR(Z272/V272, " ")</f>
        <v xml:space="preserve"> </v>
      </c>
      <c r="Z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17" t="str">
        <f t="shared" ref="AA272:AA335" si="36">IFERROR(AB272/V272, " ")</f>
        <v xml:space="preserve"> </v>
      </c>
      <c r="AB2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2" customFormat="1" hidden="1">
      <c r="A273" s="170" t="str">
        <f t="shared" si="30"/>
        <v>71050601045221</v>
      </c>
      <c r="B273" s="171" t="s">
        <v>439</v>
      </c>
      <c r="C273" s="129" t="s">
        <v>149</v>
      </c>
      <c r="D273" s="128" t="s">
        <v>157</v>
      </c>
      <c r="E273" s="127" t="s">
        <v>106</v>
      </c>
      <c r="F273" s="172" t="s">
        <v>155</v>
      </c>
      <c r="G273" s="126">
        <v>5221</v>
      </c>
      <c r="H273" s="22"/>
      <c r="I273" s="22"/>
      <c r="J273" s="23"/>
      <c r="K273" s="23"/>
      <c r="L273" s="29" t="s">
        <v>194</v>
      </c>
      <c r="M273" s="44">
        <v>5221</v>
      </c>
      <c r="N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17" t="str">
        <f t="shared" si="31"/>
        <v xml:space="preserve"> </v>
      </c>
      <c r="Q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17" t="str">
        <f t="shared" si="32"/>
        <v xml:space="preserve"> </v>
      </c>
      <c r="S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17" t="str">
        <f t="shared" si="33"/>
        <v xml:space="preserve"> </v>
      </c>
      <c r="U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17" t="str">
        <f t="shared" si="34"/>
        <v xml:space="preserve"> </v>
      </c>
      <c r="X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17" t="str">
        <f t="shared" si="35"/>
        <v xml:space="preserve"> </v>
      </c>
      <c r="Z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17" t="str">
        <f t="shared" si="36"/>
        <v xml:space="preserve"> </v>
      </c>
      <c r="AB2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84" customFormat="1" ht="13.5" hidden="1">
      <c r="A274" s="170" t="str">
        <f t="shared" si="30"/>
        <v>71050601050000</v>
      </c>
      <c r="B274" s="171" t="s">
        <v>439</v>
      </c>
      <c r="C274" s="129" t="s">
        <v>149</v>
      </c>
      <c r="D274" s="128" t="s">
        <v>157</v>
      </c>
      <c r="E274" s="127" t="s">
        <v>106</v>
      </c>
      <c r="F274" s="172" t="s">
        <v>149</v>
      </c>
      <c r="G274" s="173" t="s">
        <v>440</v>
      </c>
      <c r="H274" s="141"/>
      <c r="I274" s="142"/>
      <c r="J274" s="143"/>
      <c r="K274" s="143"/>
      <c r="L274" s="24" t="s">
        <v>245</v>
      </c>
      <c r="M274" s="25"/>
      <c r="N274" s="183" t="e">
        <f>+'havelvac 7.2'!N332+'havelvac 7.3'!N332+'havelvac 7.4'!N332+'havelvac 7.5'!N332+'havelvac 7.6'!N332+'havelvac 7.7'!N332+'havelvac 7.9'!N332+'havelvac 7.8'!N332+'havelvac 7.10'!N332+'havelvac 7.11'!N332+'havelvac 7.12'!N332+'havelvac 7.13'!#REF!</f>
        <v>#REF!</v>
      </c>
      <c r="O274" s="183" t="e">
        <f>+'havelvac 7.2'!O332+'havelvac 7.3'!O332+'havelvac 7.4'!O332+'havelvac 7.5'!O332+'havelvac 7.6'!O332+'havelvac 7.7'!O332+'havelvac 7.9'!O332+'havelvac 7.8'!O332+'havelvac 7.10'!O332+'havelvac 7.11'!O332+'havelvac 7.12'!O332+'havelvac 7.13'!#REF!</f>
        <v>#REF!</v>
      </c>
      <c r="P274" s="216" t="str">
        <f t="shared" si="31"/>
        <v xml:space="preserve"> </v>
      </c>
      <c r="Q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16" t="str">
        <f t="shared" si="32"/>
        <v xml:space="preserve"> </v>
      </c>
      <c r="S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16" t="str">
        <f t="shared" si="33"/>
        <v xml:space="preserve"> </v>
      </c>
      <c r="U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83" t="e">
        <f>+'havelvac 7.2'!P332+'havelvac 7.3'!P332+'havelvac 7.4'!P332+'havelvac 7.5'!P332+'havelvac 7.6'!P332+'havelvac 7.7'!P332+'havelvac 7.9'!P332+'havelvac 7.8'!P332+'havelvac 7.10'!P332+'havelvac 7.11'!P332+'havelvac 7.12'!P332+'havelvac 7.13'!#REF!</f>
        <v>#REF!</v>
      </c>
      <c r="W274" s="216" t="str">
        <f t="shared" si="34"/>
        <v xml:space="preserve"> </v>
      </c>
      <c r="X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16" t="str">
        <f t="shared" si="35"/>
        <v xml:space="preserve"> </v>
      </c>
      <c r="Z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16" t="str">
        <f t="shared" si="36"/>
        <v xml:space="preserve"> </v>
      </c>
      <c r="AB27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2" customFormat="1" hidden="1">
      <c r="A275" s="170" t="str">
        <f t="shared" si="30"/>
        <v>71050601054861</v>
      </c>
      <c r="B275" s="171" t="s">
        <v>439</v>
      </c>
      <c r="C275" s="129" t="s">
        <v>149</v>
      </c>
      <c r="D275" s="128" t="s">
        <v>157</v>
      </c>
      <c r="E275" s="127" t="s">
        <v>106</v>
      </c>
      <c r="F275" s="172" t="s">
        <v>149</v>
      </c>
      <c r="G275" s="126">
        <v>4861</v>
      </c>
      <c r="H275" s="22"/>
      <c r="I275" s="22"/>
      <c r="J275" s="23"/>
      <c r="K275" s="23"/>
      <c r="L275" s="26" t="s">
        <v>134</v>
      </c>
      <c r="M275" s="10">
        <v>4861</v>
      </c>
      <c r="N275" s="169" t="e">
        <f>+'havelvac 7.2'!N333+'havelvac 7.3'!N333+'havelvac 7.4'!N333+'havelvac 7.5'!N333+'havelvac 7.6'!N333+'havelvac 7.7'!N333+'havelvac 7.9'!N333+'havelvac 7.8'!N333+'havelvac 7.10'!N333+'havelvac 7.11'!N333+'havelvac 7.12'!N333+'havelvac 7.13'!#REF!</f>
        <v>#REF!</v>
      </c>
      <c r="O275" s="169" t="e">
        <f>+'havelvac 7.2'!O333+'havelvac 7.3'!O333+'havelvac 7.4'!O333+'havelvac 7.5'!O333+'havelvac 7.6'!O333+'havelvac 7.7'!O333+'havelvac 7.9'!O333+'havelvac 7.8'!O333+'havelvac 7.10'!O333+'havelvac 7.11'!O333+'havelvac 7.12'!O333+'havelvac 7.13'!#REF!</f>
        <v>#REF!</v>
      </c>
      <c r="P275" s="217" t="str">
        <f t="shared" si="31"/>
        <v xml:space="preserve"> </v>
      </c>
      <c r="Q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17" t="str">
        <f t="shared" si="32"/>
        <v xml:space="preserve"> </v>
      </c>
      <c r="S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17" t="str">
        <f t="shared" si="33"/>
        <v xml:space="preserve"> </v>
      </c>
      <c r="U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69" t="e">
        <f>+'havelvac 7.2'!P333+'havelvac 7.3'!P333+'havelvac 7.4'!P333+'havelvac 7.5'!P333+'havelvac 7.6'!P333+'havelvac 7.7'!P333+'havelvac 7.9'!P333+'havelvac 7.8'!P333+'havelvac 7.10'!P333+'havelvac 7.11'!P333+'havelvac 7.12'!P333+'havelvac 7.13'!#REF!</f>
        <v>#REF!</v>
      </c>
      <c r="W275" s="217" t="str">
        <f t="shared" si="34"/>
        <v xml:space="preserve"> </v>
      </c>
      <c r="X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17" t="str">
        <f t="shared" si="35"/>
        <v xml:space="preserve"> </v>
      </c>
      <c r="Z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17" t="str">
        <f t="shared" si="36"/>
        <v xml:space="preserve"> </v>
      </c>
      <c r="AB2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58" customFormat="1" ht="28.5">
      <c r="A276" s="118" t="str">
        <f t="shared" si="30"/>
        <v>71060000000000</v>
      </c>
      <c r="B276" s="120" t="s">
        <v>439</v>
      </c>
      <c r="C276" s="113" t="s">
        <v>157</v>
      </c>
      <c r="D276" s="114" t="s">
        <v>441</v>
      </c>
      <c r="E276" s="123" t="s">
        <v>441</v>
      </c>
      <c r="F276" s="124" t="s">
        <v>441</v>
      </c>
      <c r="G276" s="125" t="s">
        <v>440</v>
      </c>
      <c r="H276" s="164">
        <v>2600</v>
      </c>
      <c r="I276" s="198" t="s">
        <v>157</v>
      </c>
      <c r="J276" s="199">
        <v>0</v>
      </c>
      <c r="K276" s="199">
        <v>0</v>
      </c>
      <c r="L276" s="156" t="s">
        <v>246</v>
      </c>
      <c r="M276" s="165"/>
      <c r="N276" s="157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76" s="157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76" s="212" t="str">
        <f t="shared" si="31"/>
        <v xml:space="preserve"> </v>
      </c>
      <c r="Q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12" t="str">
        <f t="shared" si="32"/>
        <v xml:space="preserve"> </v>
      </c>
      <c r="S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12" t="str">
        <f t="shared" si="33"/>
        <v xml:space="preserve"> </v>
      </c>
      <c r="U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57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76" s="212" t="str">
        <f t="shared" si="34"/>
        <v xml:space="preserve"> </v>
      </c>
      <c r="X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12" t="str">
        <f t="shared" si="35"/>
        <v xml:space="preserve"> </v>
      </c>
      <c r="Z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12" t="str">
        <f t="shared" si="36"/>
        <v xml:space="preserve"> </v>
      </c>
      <c r="AB27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2" customFormat="1" ht="12.75">
      <c r="A277" s="170" t="str">
        <f t="shared" si="30"/>
        <v>71060000000001</v>
      </c>
      <c r="B277" s="171" t="s">
        <v>439</v>
      </c>
      <c r="C277" s="129" t="s">
        <v>157</v>
      </c>
      <c r="D277" s="128" t="s">
        <v>441</v>
      </c>
      <c r="E277" s="127" t="s">
        <v>441</v>
      </c>
      <c r="F277" s="172" t="s">
        <v>441</v>
      </c>
      <c r="G277" s="173" t="s">
        <v>96</v>
      </c>
      <c r="H277" s="22"/>
      <c r="I277" s="16"/>
      <c r="J277" s="17"/>
      <c r="K277" s="17"/>
      <c r="L277" s="27" t="s">
        <v>108</v>
      </c>
      <c r="M277" s="168"/>
      <c r="N277" s="177"/>
      <c r="O277" s="177"/>
      <c r="P277" s="218" t="str">
        <f t="shared" si="31"/>
        <v xml:space="preserve"> </v>
      </c>
      <c r="Q277" s="177"/>
      <c r="R277" s="218" t="str">
        <f t="shared" si="32"/>
        <v xml:space="preserve"> </v>
      </c>
      <c r="S277" s="177"/>
      <c r="T277" s="218" t="str">
        <f t="shared" si="33"/>
        <v xml:space="preserve"> </v>
      </c>
      <c r="U277" s="177"/>
      <c r="V277" s="177"/>
      <c r="W277" s="218" t="str">
        <f t="shared" si="34"/>
        <v xml:space="preserve"> </v>
      </c>
      <c r="X277" s="177"/>
      <c r="Y277" s="218" t="str">
        <f t="shared" si="35"/>
        <v xml:space="preserve"> </v>
      </c>
      <c r="Z277" s="177"/>
      <c r="AA277" s="218" t="str">
        <f t="shared" si="36"/>
        <v xml:space="preserve"> </v>
      </c>
      <c r="AB277" s="177"/>
      <c r="AE277" s="177"/>
      <c r="AF277" s="177"/>
      <c r="AG277" s="177"/>
      <c r="AH277" s="177"/>
      <c r="AI277" s="177"/>
      <c r="AQ277" s="177"/>
      <c r="AR277" s="177"/>
      <c r="AS277" s="177"/>
      <c r="AT277" s="177"/>
      <c r="AU277" s="177"/>
      <c r="BC277" s="177"/>
      <c r="BD277" s="177"/>
      <c r="BE277" s="177"/>
      <c r="BF277" s="177"/>
      <c r="BG277" s="177"/>
      <c r="BO277" s="177"/>
      <c r="BP277" s="177"/>
      <c r="BQ277" s="177"/>
      <c r="BR277" s="177"/>
      <c r="BS277" s="177"/>
      <c r="CA277" s="177"/>
      <c r="CB277" s="177"/>
      <c r="CC277" s="177"/>
      <c r="CD277" s="177"/>
      <c r="CE277" s="177"/>
      <c r="CM277" s="177"/>
      <c r="CN277" s="177"/>
      <c r="CO277" s="177"/>
      <c r="CP277" s="177"/>
      <c r="CQ277" s="177"/>
      <c r="CY277" s="177"/>
      <c r="CZ277" s="177"/>
      <c r="DA277" s="177"/>
      <c r="DB277" s="177"/>
      <c r="DC277" s="177"/>
      <c r="DK277" s="177"/>
      <c r="DL277" s="177"/>
      <c r="DM277" s="177"/>
      <c r="DN277" s="177"/>
      <c r="DO277" s="177"/>
      <c r="DW277" s="177"/>
      <c r="DX277" s="177"/>
      <c r="DY277" s="177"/>
      <c r="DZ277" s="177"/>
      <c r="EA277" s="177"/>
      <c r="EI277" s="177"/>
      <c r="EJ277" s="177"/>
      <c r="EK277" s="177"/>
      <c r="EL277" s="177"/>
      <c r="EM277" s="177"/>
      <c r="EU277" s="177"/>
      <c r="EV277" s="177"/>
      <c r="EW277" s="177"/>
      <c r="EX277" s="177"/>
      <c r="EY277" s="177"/>
      <c r="FG277" s="177"/>
      <c r="FH277" s="177"/>
      <c r="FI277" s="177"/>
      <c r="FJ277" s="177"/>
      <c r="FK277" s="177"/>
      <c r="FS277" s="177"/>
      <c r="FT277" s="177"/>
      <c r="FU277" s="177"/>
      <c r="FV277" s="177"/>
      <c r="FW277" s="177"/>
      <c r="GE277" s="177"/>
      <c r="GF277" s="177"/>
      <c r="GG277" s="177"/>
      <c r="GH277" s="177"/>
      <c r="GI277" s="177"/>
      <c r="GQ277" s="177"/>
      <c r="GR277" s="177"/>
      <c r="GS277" s="177"/>
      <c r="GT277" s="177"/>
      <c r="GU277" s="177"/>
      <c r="HC277" s="177"/>
      <c r="HD277" s="177"/>
      <c r="HE277" s="177"/>
      <c r="HF277" s="177"/>
      <c r="HG277" s="177"/>
      <c r="HO277" s="177"/>
      <c r="HP277" s="177"/>
      <c r="HQ277" s="177"/>
      <c r="HR277" s="177"/>
      <c r="HS277" s="177"/>
      <c r="IA277" s="177"/>
      <c r="IB277" s="177"/>
      <c r="IC277" s="177"/>
      <c r="ID277" s="177"/>
      <c r="IE277" s="177"/>
      <c r="IM277" s="177"/>
      <c r="IN277" s="177"/>
      <c r="IO277" s="177"/>
      <c r="IP277" s="177"/>
      <c r="IQ277" s="177"/>
    </row>
    <row r="278" spans="1:251" s="175" customFormat="1" ht="13.5" hidden="1">
      <c r="A278" s="170" t="str">
        <f t="shared" si="30"/>
        <v>71060100000000</v>
      </c>
      <c r="B278" s="171" t="s">
        <v>439</v>
      </c>
      <c r="C278" s="129" t="s">
        <v>157</v>
      </c>
      <c r="D278" s="128" t="s">
        <v>106</v>
      </c>
      <c r="E278" s="127" t="s">
        <v>441</v>
      </c>
      <c r="F278" s="172" t="s">
        <v>441</v>
      </c>
      <c r="G278" s="173" t="s">
        <v>440</v>
      </c>
      <c r="H278" s="166">
        <v>2610</v>
      </c>
      <c r="I278" s="159" t="s">
        <v>157</v>
      </c>
      <c r="J278" s="160">
        <v>1</v>
      </c>
      <c r="K278" s="160">
        <v>0</v>
      </c>
      <c r="L278" s="161" t="s">
        <v>247</v>
      </c>
      <c r="M278" s="167"/>
      <c r="N278" s="174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78" s="174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78" s="214" t="str">
        <f t="shared" si="31"/>
        <v xml:space="preserve"> </v>
      </c>
      <c r="Q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14" t="str">
        <f t="shared" si="32"/>
        <v xml:space="preserve"> </v>
      </c>
      <c r="S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14" t="str">
        <f t="shared" si="33"/>
        <v xml:space="preserve"> </v>
      </c>
      <c r="U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74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78" s="214" t="str">
        <f t="shared" si="34"/>
        <v xml:space="preserve"> </v>
      </c>
      <c r="X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14" t="str">
        <f t="shared" si="35"/>
        <v xml:space="preserve"> </v>
      </c>
      <c r="Z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14" t="str">
        <f t="shared" si="36"/>
        <v xml:space="preserve"> </v>
      </c>
      <c r="AB27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2" customFormat="1" ht="12.75" hidden="1">
      <c r="A279" s="170" t="str">
        <f t="shared" si="30"/>
        <v>71060100000001</v>
      </c>
      <c r="B279" s="171" t="s">
        <v>439</v>
      </c>
      <c r="C279" s="129" t="s">
        <v>157</v>
      </c>
      <c r="D279" s="128" t="s">
        <v>106</v>
      </c>
      <c r="E279" s="127" t="s">
        <v>441</v>
      </c>
      <c r="F279" s="172" t="s">
        <v>441</v>
      </c>
      <c r="G279" s="173" t="s">
        <v>96</v>
      </c>
      <c r="H279" s="22"/>
      <c r="I279" s="16"/>
      <c r="J279" s="17"/>
      <c r="K279" s="17"/>
      <c r="L279" s="27" t="s">
        <v>110</v>
      </c>
      <c r="M279" s="28"/>
      <c r="N279" s="176">
        <f>+'havelvac 7.2'!N337+'havelvac 7.3'!N337+'havelvac 7.4'!N337+'havelvac 7.5'!N337+'havelvac 7.6'!N337+'havelvac 7.7'!N337+'havelvac 7.9'!N337+'havelvac 7.8'!N337+'havelvac 7.10'!N337+'havelvac 7.11'!N337+'havelvac 7.12'!N337+'havelvac 7.13'!N335</f>
        <v>0</v>
      </c>
      <c r="O279" s="176">
        <f>+'havelvac 7.2'!O337+'havelvac 7.3'!O337+'havelvac 7.4'!O337+'havelvac 7.5'!O337+'havelvac 7.6'!O337+'havelvac 7.7'!O337+'havelvac 7.9'!O337+'havelvac 7.8'!O337+'havelvac 7.10'!O337+'havelvac 7.11'!O337+'havelvac 7.12'!O337+'havelvac 7.13'!O335</f>
        <v>0</v>
      </c>
      <c r="P279" s="213" t="str">
        <f t="shared" si="31"/>
        <v xml:space="preserve"> </v>
      </c>
      <c r="Q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13" t="str">
        <f t="shared" si="32"/>
        <v xml:space="preserve"> </v>
      </c>
      <c r="S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13" t="str">
        <f t="shared" si="33"/>
        <v xml:space="preserve"> </v>
      </c>
      <c r="U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76">
        <f>+'havelvac 7.2'!P337+'havelvac 7.3'!P337+'havelvac 7.4'!P337+'havelvac 7.5'!P337+'havelvac 7.6'!P337+'havelvac 7.7'!P337+'havelvac 7.9'!P337+'havelvac 7.8'!P337+'havelvac 7.10'!P337+'havelvac 7.11'!P337+'havelvac 7.12'!P337+'havelvac 7.13'!P335</f>
        <v>0</v>
      </c>
      <c r="W279" s="213" t="str">
        <f t="shared" si="34"/>
        <v xml:space="preserve"> </v>
      </c>
      <c r="X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13" t="str">
        <f t="shared" si="35"/>
        <v xml:space="preserve"> </v>
      </c>
      <c r="Z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13" t="str">
        <f t="shared" si="36"/>
        <v xml:space="preserve"> </v>
      </c>
      <c r="AB27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79" customFormat="1" ht="12.75" hidden="1">
      <c r="A280" s="170" t="str">
        <f t="shared" si="30"/>
        <v>71060101000000</v>
      </c>
      <c r="B280" s="171" t="s">
        <v>439</v>
      </c>
      <c r="C280" s="129" t="s">
        <v>157</v>
      </c>
      <c r="D280" s="128" t="s">
        <v>106</v>
      </c>
      <c r="E280" s="127" t="s">
        <v>106</v>
      </c>
      <c r="F280" s="172" t="s">
        <v>441</v>
      </c>
      <c r="G280" s="173" t="s">
        <v>440</v>
      </c>
      <c r="H280" s="146" t="s">
        <v>89</v>
      </c>
      <c r="I280" s="147" t="s">
        <v>157</v>
      </c>
      <c r="J280" s="148" t="s">
        <v>82</v>
      </c>
      <c r="K280" s="148" t="s">
        <v>82</v>
      </c>
      <c r="L280" s="149" t="s">
        <v>247</v>
      </c>
      <c r="M280" s="150" t="s">
        <v>81</v>
      </c>
      <c r="N280" s="178">
        <f>+'havelvac 7.2'!N338+'havelvac 7.3'!N338+'havelvac 7.4'!N338+'havelvac 7.5'!N338+'havelvac 7.6'!N338+'havelvac 7.7'!N338+'havelvac 7.9'!N338+'havelvac 7.8'!N338+'havelvac 7.10'!N338+'havelvac 7.11'!N338+'havelvac 7.12'!N338+'havelvac 7.13'!N336</f>
        <v>0</v>
      </c>
      <c r="O280" s="178">
        <f>+'havelvac 7.2'!O338+'havelvac 7.3'!O338+'havelvac 7.4'!O338+'havelvac 7.5'!O338+'havelvac 7.6'!O338+'havelvac 7.7'!O338+'havelvac 7.9'!O338+'havelvac 7.8'!O338+'havelvac 7.10'!O338+'havelvac 7.11'!O338+'havelvac 7.12'!O338+'havelvac 7.13'!O336</f>
        <v>0</v>
      </c>
      <c r="P280" s="215" t="str">
        <f t="shared" si="31"/>
        <v xml:space="preserve"> </v>
      </c>
      <c r="Q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15" t="str">
        <f t="shared" si="32"/>
        <v xml:space="preserve"> </v>
      </c>
      <c r="S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15" t="str">
        <f t="shared" si="33"/>
        <v xml:space="preserve"> </v>
      </c>
      <c r="U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78">
        <f>+'havelvac 7.2'!P338+'havelvac 7.3'!P338+'havelvac 7.4'!P338+'havelvac 7.5'!P338+'havelvac 7.6'!P338+'havelvac 7.7'!P338+'havelvac 7.9'!P338+'havelvac 7.8'!P338+'havelvac 7.10'!P338+'havelvac 7.11'!P338+'havelvac 7.12'!P338+'havelvac 7.13'!P336</f>
        <v>0</v>
      </c>
      <c r="W280" s="215" t="str">
        <f t="shared" si="34"/>
        <v xml:space="preserve"> </v>
      </c>
      <c r="X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15" t="str">
        <f t="shared" si="35"/>
        <v xml:space="preserve"> </v>
      </c>
      <c r="Z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15" t="str">
        <f t="shared" si="36"/>
        <v xml:space="preserve"> </v>
      </c>
      <c r="AB28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2" customFormat="1" ht="12.75" hidden="1">
      <c r="A281" s="170" t="str">
        <f t="shared" si="30"/>
        <v>71060101000001</v>
      </c>
      <c r="B281" s="171" t="s">
        <v>439</v>
      </c>
      <c r="C281" s="129" t="s">
        <v>157</v>
      </c>
      <c r="D281" s="128" t="s">
        <v>106</v>
      </c>
      <c r="E281" s="127" t="s">
        <v>106</v>
      </c>
      <c r="F281" s="172" t="s">
        <v>441</v>
      </c>
      <c r="G281" s="173" t="s">
        <v>96</v>
      </c>
      <c r="H281" s="22"/>
      <c r="I281" s="22"/>
      <c r="J281" s="23"/>
      <c r="K281" s="23"/>
      <c r="L281" s="27" t="s">
        <v>108</v>
      </c>
      <c r="M281" s="28"/>
      <c r="N281" s="176"/>
      <c r="O281" s="176"/>
      <c r="P281" s="213" t="str">
        <f t="shared" si="31"/>
        <v xml:space="preserve"> </v>
      </c>
      <c r="Q281" s="176"/>
      <c r="R281" s="213" t="str">
        <f t="shared" si="32"/>
        <v xml:space="preserve"> </v>
      </c>
      <c r="S281" s="176"/>
      <c r="T281" s="213" t="str">
        <f t="shared" si="33"/>
        <v xml:space="preserve"> </v>
      </c>
      <c r="U281" s="176"/>
      <c r="V281" s="176"/>
      <c r="W281" s="213" t="str">
        <f t="shared" si="34"/>
        <v xml:space="preserve"> </v>
      </c>
      <c r="X281" s="176"/>
      <c r="Y281" s="213" t="str">
        <f t="shared" si="35"/>
        <v xml:space="preserve"> </v>
      </c>
      <c r="Z281" s="176"/>
      <c r="AA281" s="213" t="str">
        <f t="shared" si="36"/>
        <v xml:space="preserve"> </v>
      </c>
      <c r="AB281" s="176"/>
    </row>
    <row r="282" spans="1:251" s="184" customFormat="1" ht="13.5" hidden="1">
      <c r="A282" s="170" t="str">
        <f t="shared" si="30"/>
        <v>71060101010000</v>
      </c>
      <c r="B282" s="171" t="s">
        <v>439</v>
      </c>
      <c r="C282" s="129" t="s">
        <v>157</v>
      </c>
      <c r="D282" s="128" t="s">
        <v>106</v>
      </c>
      <c r="E282" s="127" t="s">
        <v>106</v>
      </c>
      <c r="F282" s="172" t="s">
        <v>106</v>
      </c>
      <c r="G282" s="173" t="s">
        <v>440</v>
      </c>
      <c r="H282" s="141"/>
      <c r="I282" s="142"/>
      <c r="J282" s="143"/>
      <c r="K282" s="143"/>
      <c r="L282" s="24" t="s">
        <v>248</v>
      </c>
      <c r="M282" s="25"/>
      <c r="N282" s="183">
        <f>+N284</f>
        <v>0</v>
      </c>
      <c r="O282" s="183">
        <f t="shared" ref="O282:AB282" si="37">+O284</f>
        <v>0</v>
      </c>
      <c r="P282" s="216" t="str">
        <f t="shared" si="31"/>
        <v xml:space="preserve"> </v>
      </c>
      <c r="Q282" s="183" t="e">
        <f t="shared" si="37"/>
        <v>#REF!</v>
      </c>
      <c r="R282" s="216" t="str">
        <f t="shared" si="32"/>
        <v xml:space="preserve"> </v>
      </c>
      <c r="S282" s="183" t="e">
        <f t="shared" si="37"/>
        <v>#REF!</v>
      </c>
      <c r="T282" s="216" t="str">
        <f t="shared" si="33"/>
        <v xml:space="preserve"> </v>
      </c>
      <c r="U282" s="183" t="e">
        <f t="shared" si="37"/>
        <v>#REF!</v>
      </c>
      <c r="V282" s="183">
        <f t="shared" si="37"/>
        <v>0</v>
      </c>
      <c r="W282" s="216" t="str">
        <f t="shared" si="34"/>
        <v xml:space="preserve"> </v>
      </c>
      <c r="X282" s="183" t="e">
        <f t="shared" si="37"/>
        <v>#REF!</v>
      </c>
      <c r="Y282" s="216" t="str">
        <f t="shared" si="35"/>
        <v xml:space="preserve"> </v>
      </c>
      <c r="Z282" s="183" t="e">
        <f t="shared" si="37"/>
        <v>#REF!</v>
      </c>
      <c r="AA282" s="216" t="str">
        <f t="shared" si="36"/>
        <v xml:space="preserve"> </v>
      </c>
      <c r="AB282" s="183" t="e">
        <f t="shared" si="37"/>
        <v>#REF!</v>
      </c>
    </row>
    <row r="283" spans="1:251" s="132" customFormat="1" hidden="1">
      <c r="A283" s="170" t="str">
        <f t="shared" si="30"/>
        <v>71060101014639</v>
      </c>
      <c r="B283" s="171" t="s">
        <v>439</v>
      </c>
      <c r="C283" s="129" t="s">
        <v>157</v>
      </c>
      <c r="D283" s="128" t="s">
        <v>106</v>
      </c>
      <c r="E283" s="127" t="s">
        <v>106</v>
      </c>
      <c r="F283" s="172" t="s">
        <v>106</v>
      </c>
      <c r="G283" s="126">
        <v>4639</v>
      </c>
      <c r="H283" s="22"/>
      <c r="I283" s="22"/>
      <c r="J283" s="23"/>
      <c r="K283" s="23"/>
      <c r="L283" s="29" t="s">
        <v>211</v>
      </c>
      <c r="M283" s="30">
        <v>4639</v>
      </c>
      <c r="N283" s="169">
        <f>+'havelvac 7.2'!N342+'havelvac 7.3'!N342+'havelvac 7.4'!N342+'havelvac 7.5'!N342+'havelvac 7.6'!N342+'havelvac 7.7'!N342+'havelvac 7.9'!N342+'havelvac 7.8'!N342+'havelvac 7.10'!N342+'havelvac 7.11'!N342+'havelvac 7.12'!N342+'havelvac 7.13'!N339</f>
        <v>0</v>
      </c>
      <c r="O283" s="169">
        <f>+'havelvac 7.2'!O342+'havelvac 7.3'!O342+'havelvac 7.4'!O342+'havelvac 7.5'!O342+'havelvac 7.6'!O342+'havelvac 7.7'!O342+'havelvac 7.9'!O342+'havelvac 7.8'!O342+'havelvac 7.10'!O342+'havelvac 7.11'!O342+'havelvac 7.12'!O342+'havelvac 7.13'!O339</f>
        <v>0</v>
      </c>
      <c r="P283" s="217" t="str">
        <f t="shared" si="31"/>
        <v xml:space="preserve"> </v>
      </c>
      <c r="Q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17" t="str">
        <f t="shared" si="32"/>
        <v xml:space="preserve"> </v>
      </c>
      <c r="S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17" t="str">
        <f t="shared" si="33"/>
        <v xml:space="preserve"> </v>
      </c>
      <c r="U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69">
        <f>+'havelvac 7.2'!P342+'havelvac 7.3'!P342+'havelvac 7.4'!P342+'havelvac 7.5'!P342+'havelvac 7.6'!P342+'havelvac 7.7'!P342+'havelvac 7.9'!P342+'havelvac 7.8'!P342+'havelvac 7.10'!P342+'havelvac 7.11'!P342+'havelvac 7.12'!P342+'havelvac 7.13'!P339</f>
        <v>0</v>
      </c>
      <c r="W283" s="217" t="str">
        <f t="shared" si="34"/>
        <v xml:space="preserve"> </v>
      </c>
      <c r="X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17" t="str">
        <f t="shared" si="35"/>
        <v xml:space="preserve"> </v>
      </c>
      <c r="Z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17" t="str">
        <f t="shared" si="36"/>
        <v xml:space="preserve"> </v>
      </c>
      <c r="AB2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2" customFormat="1" hidden="1">
      <c r="A284" s="170" t="str">
        <f t="shared" ref="A284:A350" si="38">CONCATENATE(B284,C284,D284,E284,F284,G284)</f>
        <v>71060101014861</v>
      </c>
      <c r="B284" s="171" t="s">
        <v>439</v>
      </c>
      <c r="C284" s="129" t="s">
        <v>157</v>
      </c>
      <c r="D284" s="128" t="s">
        <v>106</v>
      </c>
      <c r="E284" s="127" t="s">
        <v>106</v>
      </c>
      <c r="F284" s="172" t="s">
        <v>106</v>
      </c>
      <c r="G284" s="126">
        <v>4861</v>
      </c>
      <c r="H284" s="22"/>
      <c r="I284" s="22"/>
      <c r="J284" s="23"/>
      <c r="K284" s="23"/>
      <c r="L284" s="26" t="s">
        <v>134</v>
      </c>
      <c r="M284" s="10">
        <v>4861</v>
      </c>
      <c r="N284" s="169">
        <f>+'havelvac 7.2'!N343+'havelvac 7.3'!N343+'havelvac 7.4'!N343+'havelvac 7.5'!N343+'havelvac 7.6'!N343+'havelvac 7.7'!N343+'havelvac 7.9'!N343+'havelvac 7.8'!N343+'havelvac 7.10'!N343+'havelvac 7.11'!N343+'havelvac 7.12'!N343+'havelvac 7.13'!N341</f>
        <v>0</v>
      </c>
      <c r="O284" s="169">
        <f>+'havelvac 7.2'!O343+'havelvac 7.3'!O343+'havelvac 7.4'!O343+'havelvac 7.5'!O343+'havelvac 7.6'!O343+'havelvac 7.7'!O343+'havelvac 7.9'!O343+'havelvac 7.8'!O343+'havelvac 7.10'!O343+'havelvac 7.11'!O343+'havelvac 7.12'!O343+'havelvac 7.13'!O341</f>
        <v>0</v>
      </c>
      <c r="P284" s="217" t="str">
        <f t="shared" si="31"/>
        <v xml:space="preserve"> </v>
      </c>
      <c r="Q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17" t="str">
        <f t="shared" si="32"/>
        <v xml:space="preserve"> </v>
      </c>
      <c r="S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17" t="str">
        <f t="shared" si="33"/>
        <v xml:space="preserve"> </v>
      </c>
      <c r="U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69">
        <f>+'havelvac 7.2'!P343+'havelvac 7.3'!P343+'havelvac 7.4'!P343+'havelvac 7.5'!P343+'havelvac 7.6'!P343+'havelvac 7.7'!P343+'havelvac 7.9'!P343+'havelvac 7.8'!P343+'havelvac 7.10'!P343+'havelvac 7.11'!P343+'havelvac 7.12'!P343+'havelvac 7.13'!P341</f>
        <v>0</v>
      </c>
      <c r="W284" s="217" t="str">
        <f t="shared" si="34"/>
        <v xml:space="preserve"> </v>
      </c>
      <c r="X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17" t="str">
        <f t="shared" si="35"/>
        <v xml:space="preserve"> </v>
      </c>
      <c r="Z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17" t="str">
        <f t="shared" si="36"/>
        <v xml:space="preserve"> </v>
      </c>
      <c r="AB2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84" customFormat="1" ht="13.5" hidden="1">
      <c r="A285" s="170" t="str">
        <f t="shared" si="38"/>
        <v>71060101020000</v>
      </c>
      <c r="B285" s="171" t="s">
        <v>439</v>
      </c>
      <c r="C285" s="129" t="s">
        <v>157</v>
      </c>
      <c r="D285" s="128" t="s">
        <v>106</v>
      </c>
      <c r="E285" s="127" t="s">
        <v>106</v>
      </c>
      <c r="F285" s="172" t="s">
        <v>140</v>
      </c>
      <c r="G285" s="173" t="s">
        <v>440</v>
      </c>
      <c r="H285" s="142"/>
      <c r="I285" s="142"/>
      <c r="J285" s="143"/>
      <c r="K285" s="143"/>
      <c r="L285" s="24" t="s">
        <v>250</v>
      </c>
      <c r="M285" s="25"/>
      <c r="N285" s="183">
        <f>+'havelvac 7.2'!N345+'havelvac 7.3'!N345+'havelvac 7.4'!N345+'havelvac 7.5'!N345+'havelvac 7.6'!N345+'havelvac 7.7'!N345+'havelvac 7.9'!N345+'havelvac 7.8'!N345+'havelvac 7.10'!N345+'havelvac 7.11'!N345+'havelvac 7.12'!N345+'havelvac 7.13'!N342</f>
        <v>0</v>
      </c>
      <c r="O285" s="183">
        <f>+'havelvac 7.2'!O345+'havelvac 7.3'!O345+'havelvac 7.4'!O345+'havelvac 7.5'!O345+'havelvac 7.6'!O345+'havelvac 7.7'!O345+'havelvac 7.9'!O345+'havelvac 7.8'!O345+'havelvac 7.10'!O345+'havelvac 7.11'!O345+'havelvac 7.12'!O345+'havelvac 7.13'!O342</f>
        <v>0</v>
      </c>
      <c r="P285" s="216" t="str">
        <f t="shared" si="31"/>
        <v xml:space="preserve"> </v>
      </c>
      <c r="Q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16" t="str">
        <f t="shared" si="32"/>
        <v xml:space="preserve"> </v>
      </c>
      <c r="S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16" t="str">
        <f t="shared" si="33"/>
        <v xml:space="preserve"> </v>
      </c>
      <c r="U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83">
        <f>+'havelvac 7.2'!P345+'havelvac 7.3'!P345+'havelvac 7.4'!P345+'havelvac 7.5'!P345+'havelvac 7.6'!P345+'havelvac 7.7'!P345+'havelvac 7.9'!P345+'havelvac 7.8'!P345+'havelvac 7.10'!P345+'havelvac 7.11'!P345+'havelvac 7.12'!P345+'havelvac 7.13'!P342</f>
        <v>0</v>
      </c>
      <c r="W285" s="216" t="str">
        <f t="shared" si="34"/>
        <v xml:space="preserve"> </v>
      </c>
      <c r="X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16" t="str">
        <f t="shared" si="35"/>
        <v xml:space="preserve"> </v>
      </c>
      <c r="Z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16" t="str">
        <f t="shared" si="36"/>
        <v xml:space="preserve"> </v>
      </c>
      <c r="AB28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2" customFormat="1" ht="25.5" hidden="1">
      <c r="A286" s="170" t="str">
        <f t="shared" si="38"/>
        <v>71060101024819</v>
      </c>
      <c r="B286" s="171" t="s">
        <v>439</v>
      </c>
      <c r="C286" s="129" t="s">
        <v>157</v>
      </c>
      <c r="D286" s="128" t="s">
        <v>106</v>
      </c>
      <c r="E286" s="127" t="s">
        <v>106</v>
      </c>
      <c r="F286" s="172" t="s">
        <v>140</v>
      </c>
      <c r="G286" s="126">
        <v>4819</v>
      </c>
      <c r="H286" s="22"/>
      <c r="I286" s="16"/>
      <c r="J286" s="17"/>
      <c r="K286" s="17"/>
      <c r="L286" s="27" t="s">
        <v>219</v>
      </c>
      <c r="M286" s="28">
        <v>4819</v>
      </c>
      <c r="N286" s="169">
        <f>+'havelvac 7.2'!N346+'havelvac 7.3'!N346+'havelvac 7.4'!N346+'havelvac 7.5'!N346+'havelvac 7.6'!N346+'havelvac 7.7'!N346+'havelvac 7.9'!N346+'havelvac 7.8'!N346+'havelvac 7.10'!N346+'havelvac 7.11'!N346+'havelvac 7.12'!N346+'havelvac 7.13'!N343</f>
        <v>0</v>
      </c>
      <c r="O286" s="169">
        <f>+'havelvac 7.2'!O346+'havelvac 7.3'!O346+'havelvac 7.4'!O346+'havelvac 7.5'!O346+'havelvac 7.6'!O346+'havelvac 7.7'!O346+'havelvac 7.9'!O346+'havelvac 7.8'!O346+'havelvac 7.10'!O346+'havelvac 7.11'!O346+'havelvac 7.12'!O346+'havelvac 7.13'!O343</f>
        <v>0</v>
      </c>
      <c r="P286" s="217" t="str">
        <f t="shared" si="31"/>
        <v xml:space="preserve"> </v>
      </c>
      <c r="Q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17" t="str">
        <f t="shared" si="32"/>
        <v xml:space="preserve"> </v>
      </c>
      <c r="S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17" t="str">
        <f t="shared" si="33"/>
        <v xml:space="preserve"> </v>
      </c>
      <c r="U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69">
        <f>+'havelvac 7.2'!P346+'havelvac 7.3'!P346+'havelvac 7.4'!P346+'havelvac 7.5'!P346+'havelvac 7.6'!P346+'havelvac 7.7'!P346+'havelvac 7.9'!P346+'havelvac 7.8'!P346+'havelvac 7.10'!P346+'havelvac 7.11'!P346+'havelvac 7.12'!P346+'havelvac 7.13'!P343</f>
        <v>0</v>
      </c>
      <c r="W286" s="217" t="str">
        <f t="shared" si="34"/>
        <v xml:space="preserve"> </v>
      </c>
      <c r="X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17" t="str">
        <f t="shared" si="35"/>
        <v xml:space="preserve"> </v>
      </c>
      <c r="Z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17" t="str">
        <f t="shared" si="36"/>
        <v xml:space="preserve"> </v>
      </c>
      <c r="AB2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2" customFormat="1" hidden="1">
      <c r="A287" s="170" t="str">
        <f t="shared" si="38"/>
        <v>71060101025111</v>
      </c>
      <c r="B287" s="171" t="s">
        <v>439</v>
      </c>
      <c r="C287" s="129" t="s">
        <v>157</v>
      </c>
      <c r="D287" s="128" t="s">
        <v>106</v>
      </c>
      <c r="E287" s="127" t="s">
        <v>106</v>
      </c>
      <c r="F287" s="172" t="s">
        <v>140</v>
      </c>
      <c r="G287" s="126">
        <v>5111</v>
      </c>
      <c r="H287" s="22"/>
      <c r="I287" s="16"/>
      <c r="J287" s="17"/>
      <c r="K287" s="17"/>
      <c r="L287" s="27" t="s">
        <v>249</v>
      </c>
      <c r="M287" s="28">
        <v>5111</v>
      </c>
      <c r="N287" s="169">
        <f>+'havelvac 7.2'!N347+'havelvac 7.3'!N347+'havelvac 7.4'!N347+'havelvac 7.5'!N347+'havelvac 7.6'!N347+'havelvac 7.7'!N347+'havelvac 7.9'!N347+'havelvac 7.8'!N347+'havelvac 7.10'!N347+'havelvac 7.11'!N347+'havelvac 7.12'!N347+'havelvac 7.13'!N345</f>
        <v>0</v>
      </c>
      <c r="O287" s="169">
        <f>+'havelvac 7.2'!O347+'havelvac 7.3'!O347+'havelvac 7.4'!O347+'havelvac 7.5'!O347+'havelvac 7.6'!O347+'havelvac 7.7'!O347+'havelvac 7.9'!O347+'havelvac 7.8'!O347+'havelvac 7.10'!O347+'havelvac 7.11'!O347+'havelvac 7.12'!O347+'havelvac 7.13'!O345</f>
        <v>0</v>
      </c>
      <c r="P287" s="217" t="str">
        <f t="shared" si="31"/>
        <v xml:space="preserve"> </v>
      </c>
      <c r="Q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17" t="str">
        <f t="shared" si="32"/>
        <v xml:space="preserve"> </v>
      </c>
      <c r="S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17" t="str">
        <f t="shared" si="33"/>
        <v xml:space="preserve"> </v>
      </c>
      <c r="U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69">
        <f>+'havelvac 7.2'!P347+'havelvac 7.3'!P347+'havelvac 7.4'!P347+'havelvac 7.5'!P347+'havelvac 7.6'!P347+'havelvac 7.7'!P347+'havelvac 7.9'!P347+'havelvac 7.8'!P347+'havelvac 7.10'!P347+'havelvac 7.11'!P347+'havelvac 7.12'!P347+'havelvac 7.13'!P345</f>
        <v>0</v>
      </c>
      <c r="W287" s="217" t="str">
        <f t="shared" si="34"/>
        <v xml:space="preserve"> </v>
      </c>
      <c r="X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17" t="str">
        <f t="shared" si="35"/>
        <v xml:space="preserve"> </v>
      </c>
      <c r="Z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17" t="str">
        <f t="shared" si="36"/>
        <v xml:space="preserve"> </v>
      </c>
      <c r="AB2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2" customFormat="1" hidden="1">
      <c r="A288" s="170" t="str">
        <f t="shared" si="38"/>
        <v>71060101025112</v>
      </c>
      <c r="B288" s="171" t="s">
        <v>439</v>
      </c>
      <c r="C288" s="129" t="s">
        <v>157</v>
      </c>
      <c r="D288" s="128" t="s">
        <v>106</v>
      </c>
      <c r="E288" s="127" t="s">
        <v>106</v>
      </c>
      <c r="F288" s="172" t="s">
        <v>140</v>
      </c>
      <c r="G288" s="126">
        <v>5112</v>
      </c>
      <c r="H288" s="22"/>
      <c r="I288" s="16"/>
      <c r="J288" s="17"/>
      <c r="K288" s="17"/>
      <c r="L288" s="27" t="s">
        <v>173</v>
      </c>
      <c r="M288" s="28">
        <v>5112</v>
      </c>
      <c r="N288" s="169">
        <f>+'havelvac 7.2'!N348+'havelvac 7.3'!N348+'havelvac 7.4'!N348+'havelvac 7.5'!N348+'havelvac 7.6'!N348+'havelvac 7.7'!N348+'havelvac 7.9'!N348+'havelvac 7.8'!N348+'havelvac 7.10'!N348+'havelvac 7.11'!N348+'havelvac 7.12'!N348+'havelvac 7.13'!N346</f>
        <v>0</v>
      </c>
      <c r="O288" s="169">
        <f>+'havelvac 7.2'!O348+'havelvac 7.3'!O348+'havelvac 7.4'!O348+'havelvac 7.5'!O348+'havelvac 7.6'!O348+'havelvac 7.7'!O348+'havelvac 7.9'!O348+'havelvac 7.8'!O348+'havelvac 7.10'!O348+'havelvac 7.11'!O348+'havelvac 7.12'!O348+'havelvac 7.13'!O346</f>
        <v>0</v>
      </c>
      <c r="P288" s="217" t="str">
        <f t="shared" si="31"/>
        <v xml:space="preserve"> </v>
      </c>
      <c r="Q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17" t="str">
        <f t="shared" si="32"/>
        <v xml:space="preserve"> </v>
      </c>
      <c r="S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17" t="str">
        <f t="shared" si="33"/>
        <v xml:space="preserve"> </v>
      </c>
      <c r="U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69">
        <f>+'havelvac 7.2'!P348+'havelvac 7.3'!P348+'havelvac 7.4'!P348+'havelvac 7.5'!P348+'havelvac 7.6'!P348+'havelvac 7.7'!P348+'havelvac 7.9'!P348+'havelvac 7.8'!P348+'havelvac 7.10'!P348+'havelvac 7.11'!P348+'havelvac 7.12'!P348+'havelvac 7.13'!P346</f>
        <v>0</v>
      </c>
      <c r="W288" s="217" t="str">
        <f t="shared" si="34"/>
        <v xml:space="preserve"> </v>
      </c>
      <c r="X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17" t="str">
        <f t="shared" si="35"/>
        <v xml:space="preserve"> </v>
      </c>
      <c r="Z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17" t="str">
        <f t="shared" si="36"/>
        <v xml:space="preserve"> </v>
      </c>
      <c r="AB2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2" customFormat="1" hidden="1">
      <c r="A289" s="170" t="str">
        <f t="shared" si="38"/>
        <v>71060101025113</v>
      </c>
      <c r="B289" s="171" t="s">
        <v>439</v>
      </c>
      <c r="C289" s="129" t="s">
        <v>157</v>
      </c>
      <c r="D289" s="128" t="s">
        <v>106</v>
      </c>
      <c r="E289" s="127" t="s">
        <v>106</v>
      </c>
      <c r="F289" s="172" t="s">
        <v>140</v>
      </c>
      <c r="G289" s="126">
        <v>5113</v>
      </c>
      <c r="H289" s="22"/>
      <c r="I289" s="16"/>
      <c r="J289" s="17"/>
      <c r="K289" s="17"/>
      <c r="L289" s="27" t="s">
        <v>174</v>
      </c>
      <c r="M289" s="28">
        <v>5113</v>
      </c>
      <c r="N289" s="169">
        <f>+'havelvac 7.2'!N349+'havelvac 7.3'!N349+'havelvac 7.4'!N349+'havelvac 7.5'!N349+'havelvac 7.6'!N349+'havelvac 7.7'!N349+'havelvac 7.9'!N349+'havelvac 7.8'!N349+'havelvac 7.10'!N349+'havelvac 7.11'!N349+'havelvac 7.12'!N349+'havelvac 7.13'!N347</f>
        <v>0</v>
      </c>
      <c r="O289" s="169">
        <f>+'havelvac 7.2'!O349+'havelvac 7.3'!O349+'havelvac 7.4'!O349+'havelvac 7.5'!O349+'havelvac 7.6'!O349+'havelvac 7.7'!O349+'havelvac 7.9'!O349+'havelvac 7.8'!O349+'havelvac 7.10'!O349+'havelvac 7.11'!O349+'havelvac 7.12'!O349+'havelvac 7.13'!O347</f>
        <v>0</v>
      </c>
      <c r="P289" s="217" t="str">
        <f t="shared" si="31"/>
        <v xml:space="preserve"> </v>
      </c>
      <c r="Q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17" t="str">
        <f t="shared" si="32"/>
        <v xml:space="preserve"> </v>
      </c>
      <c r="S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17" t="str">
        <f t="shared" si="33"/>
        <v xml:space="preserve"> </v>
      </c>
      <c r="U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69">
        <f>+'havelvac 7.2'!P349+'havelvac 7.3'!P349+'havelvac 7.4'!P349+'havelvac 7.5'!P349+'havelvac 7.6'!P349+'havelvac 7.7'!P349+'havelvac 7.9'!P349+'havelvac 7.8'!P349+'havelvac 7.10'!P349+'havelvac 7.11'!P349+'havelvac 7.12'!P349+'havelvac 7.13'!P347</f>
        <v>0</v>
      </c>
      <c r="W289" s="217" t="str">
        <f t="shared" si="34"/>
        <v xml:space="preserve"> </v>
      </c>
      <c r="X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17" t="str">
        <f t="shared" si="35"/>
        <v xml:space="preserve"> </v>
      </c>
      <c r="Z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17" t="str">
        <f t="shared" si="36"/>
        <v xml:space="preserve"> </v>
      </c>
      <c r="AB2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190" customFormat="1" ht="54" hidden="1">
      <c r="A290" s="170" t="str">
        <f t="shared" si="38"/>
        <v>71060101030000</v>
      </c>
      <c r="B290" s="171" t="s">
        <v>439</v>
      </c>
      <c r="C290" s="129" t="s">
        <v>157</v>
      </c>
      <c r="D290" s="128" t="s">
        <v>106</v>
      </c>
      <c r="E290" s="127" t="s">
        <v>106</v>
      </c>
      <c r="F290" s="172" t="s">
        <v>442</v>
      </c>
      <c r="G290" s="173" t="s">
        <v>440</v>
      </c>
      <c r="H290" s="144"/>
      <c r="I290" s="46"/>
      <c r="J290" s="47"/>
      <c r="K290" s="47"/>
      <c r="L290" s="24" t="s">
        <v>492</v>
      </c>
      <c r="M290" s="25"/>
      <c r="N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7.13'!N348</f>
        <v>#REF!</v>
      </c>
      <c r="O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7.13'!O348</f>
        <v>#REF!</v>
      </c>
      <c r="P290" s="216" t="str">
        <f t="shared" si="31"/>
        <v xml:space="preserve"> </v>
      </c>
      <c r="Q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16" t="str">
        <f t="shared" si="32"/>
        <v xml:space="preserve"> </v>
      </c>
      <c r="S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16" t="str">
        <f t="shared" si="33"/>
        <v xml:space="preserve"> </v>
      </c>
      <c r="U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7.13'!P348</f>
        <v>#REF!</v>
      </c>
      <c r="W290" s="216" t="str">
        <f t="shared" si="34"/>
        <v xml:space="preserve"> </v>
      </c>
      <c r="X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16" t="str">
        <f t="shared" si="35"/>
        <v xml:space="preserve"> </v>
      </c>
      <c r="Z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16" t="str">
        <f t="shared" si="36"/>
        <v xml:space="preserve"> </v>
      </c>
      <c r="AB2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2" customFormat="1" ht="25.5" hidden="1">
      <c r="A291" s="170" t="str">
        <f t="shared" si="38"/>
        <v>71060101034819</v>
      </c>
      <c r="B291" s="171" t="s">
        <v>439</v>
      </c>
      <c r="C291" s="129" t="s">
        <v>157</v>
      </c>
      <c r="D291" s="128" t="s">
        <v>106</v>
      </c>
      <c r="E291" s="127" t="s">
        <v>106</v>
      </c>
      <c r="F291" s="172" t="s">
        <v>442</v>
      </c>
      <c r="G291" s="126">
        <v>4819</v>
      </c>
      <c r="H291" s="22"/>
      <c r="I291" s="16"/>
      <c r="J291" s="17"/>
      <c r="K291" s="17"/>
      <c r="L291" s="27" t="s">
        <v>219</v>
      </c>
      <c r="M291" s="28">
        <v>4819</v>
      </c>
      <c r="N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7.13'!N349</f>
        <v>#REF!</v>
      </c>
      <c r="O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7.13'!O349</f>
        <v>#REF!</v>
      </c>
      <c r="P291" s="217" t="str">
        <f t="shared" si="31"/>
        <v xml:space="preserve"> </v>
      </c>
      <c r="Q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17" t="str">
        <f t="shared" si="32"/>
        <v xml:space="preserve"> </v>
      </c>
      <c r="S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17" t="str">
        <f t="shared" si="33"/>
        <v xml:space="preserve"> </v>
      </c>
      <c r="U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7.13'!P349</f>
        <v>#REF!</v>
      </c>
      <c r="W291" s="217" t="str">
        <f t="shared" si="34"/>
        <v xml:space="preserve"> </v>
      </c>
      <c r="X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17" t="str">
        <f t="shared" si="35"/>
        <v xml:space="preserve"> </v>
      </c>
      <c r="Z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17" t="str">
        <f t="shared" si="36"/>
        <v xml:space="preserve"> </v>
      </c>
      <c r="AB2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2" customFormat="1" hidden="1">
      <c r="A292" s="170" t="str">
        <f t="shared" si="38"/>
        <v>71060101035111</v>
      </c>
      <c r="B292" s="171" t="s">
        <v>439</v>
      </c>
      <c r="C292" s="129" t="s">
        <v>157</v>
      </c>
      <c r="D292" s="128" t="s">
        <v>106</v>
      </c>
      <c r="E292" s="127" t="s">
        <v>106</v>
      </c>
      <c r="F292" s="172" t="s">
        <v>442</v>
      </c>
      <c r="G292" s="126">
        <v>5111</v>
      </c>
      <c r="H292" s="22"/>
      <c r="I292" s="16"/>
      <c r="J292" s="17"/>
      <c r="K292" s="17"/>
      <c r="L292" s="27" t="s">
        <v>249</v>
      </c>
      <c r="M292" s="28">
        <v>5111</v>
      </c>
      <c r="N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17" t="str">
        <f t="shared" si="31"/>
        <v xml:space="preserve"> </v>
      </c>
      <c r="Q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17" t="str">
        <f t="shared" si="32"/>
        <v xml:space="preserve"> </v>
      </c>
      <c r="S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17" t="str">
        <f t="shared" si="33"/>
        <v xml:space="preserve"> </v>
      </c>
      <c r="U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17" t="str">
        <f t="shared" si="34"/>
        <v xml:space="preserve"> </v>
      </c>
      <c r="X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17" t="str">
        <f t="shared" si="35"/>
        <v xml:space="preserve"> </v>
      </c>
      <c r="Z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17" t="str">
        <f t="shared" si="36"/>
        <v xml:space="preserve"> </v>
      </c>
      <c r="AB2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2" customFormat="1" hidden="1">
      <c r="A293" s="170" t="str">
        <f t="shared" si="38"/>
        <v>71060101035112</v>
      </c>
      <c r="B293" s="171" t="s">
        <v>439</v>
      </c>
      <c r="C293" s="129" t="s">
        <v>157</v>
      </c>
      <c r="D293" s="128" t="s">
        <v>106</v>
      </c>
      <c r="E293" s="127" t="s">
        <v>106</v>
      </c>
      <c r="F293" s="172" t="s">
        <v>442</v>
      </c>
      <c r="G293" s="126">
        <v>5112</v>
      </c>
      <c r="H293" s="22"/>
      <c r="I293" s="16"/>
      <c r="J293" s="17"/>
      <c r="K293" s="17"/>
      <c r="L293" s="27" t="s">
        <v>173</v>
      </c>
      <c r="M293" s="28">
        <v>5112</v>
      </c>
      <c r="N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17" t="str">
        <f t="shared" si="31"/>
        <v xml:space="preserve"> </v>
      </c>
      <c r="Q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17" t="str">
        <f t="shared" si="32"/>
        <v xml:space="preserve"> </v>
      </c>
      <c r="S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17" t="str">
        <f t="shared" si="33"/>
        <v xml:space="preserve"> </v>
      </c>
      <c r="U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17" t="str">
        <f t="shared" si="34"/>
        <v xml:space="preserve"> </v>
      </c>
      <c r="X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17" t="str">
        <f t="shared" si="35"/>
        <v xml:space="preserve"> </v>
      </c>
      <c r="Z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17" t="str">
        <f t="shared" si="36"/>
        <v xml:space="preserve"> </v>
      </c>
      <c r="AB2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2" customFormat="1" hidden="1">
      <c r="A294" s="170" t="str">
        <f t="shared" si="38"/>
        <v>71060101035113</v>
      </c>
      <c r="B294" s="171" t="s">
        <v>439</v>
      </c>
      <c r="C294" s="129" t="s">
        <v>157</v>
      </c>
      <c r="D294" s="128" t="s">
        <v>106</v>
      </c>
      <c r="E294" s="127" t="s">
        <v>106</v>
      </c>
      <c r="F294" s="172" t="s">
        <v>442</v>
      </c>
      <c r="G294" s="126">
        <v>5113</v>
      </c>
      <c r="H294" s="22"/>
      <c r="I294" s="16"/>
      <c r="J294" s="17"/>
      <c r="K294" s="17"/>
      <c r="L294" s="27" t="s">
        <v>174</v>
      </c>
      <c r="M294" s="28">
        <v>5113</v>
      </c>
      <c r="N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17" t="str">
        <f t="shared" si="31"/>
        <v xml:space="preserve"> </v>
      </c>
      <c r="Q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17" t="str">
        <f t="shared" si="32"/>
        <v xml:space="preserve"> </v>
      </c>
      <c r="S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17" t="str">
        <f t="shared" si="33"/>
        <v xml:space="preserve"> </v>
      </c>
      <c r="U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17" t="str">
        <f t="shared" si="34"/>
        <v xml:space="preserve"> </v>
      </c>
      <c r="X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17" t="str">
        <f t="shared" si="35"/>
        <v xml:space="preserve"> </v>
      </c>
      <c r="Z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17" t="str">
        <f t="shared" si="36"/>
        <v xml:space="preserve"> </v>
      </c>
      <c r="AB2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75" customFormat="1" ht="13.5" hidden="1">
      <c r="A295" s="170" t="str">
        <f t="shared" si="38"/>
        <v>71060300000000</v>
      </c>
      <c r="B295" s="171" t="s">
        <v>439</v>
      </c>
      <c r="C295" s="129" t="s">
        <v>157</v>
      </c>
      <c r="D295" s="128" t="s">
        <v>442</v>
      </c>
      <c r="E295" s="127" t="s">
        <v>441</v>
      </c>
      <c r="F295" s="172" t="s">
        <v>441</v>
      </c>
      <c r="G295" s="173" t="s">
        <v>440</v>
      </c>
      <c r="H295" s="166">
        <v>2630</v>
      </c>
      <c r="I295" s="159" t="s">
        <v>157</v>
      </c>
      <c r="J295" s="160">
        <v>3</v>
      </c>
      <c r="K295" s="160">
        <v>0</v>
      </c>
      <c r="L295" s="161" t="s">
        <v>251</v>
      </c>
      <c r="M295" s="167"/>
      <c r="N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14" t="str">
        <f t="shared" si="31"/>
        <v xml:space="preserve"> </v>
      </c>
      <c r="Q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14" t="str">
        <f t="shared" si="32"/>
        <v xml:space="preserve"> </v>
      </c>
      <c r="S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14" t="str">
        <f t="shared" si="33"/>
        <v xml:space="preserve"> </v>
      </c>
      <c r="U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14" t="str">
        <f t="shared" si="34"/>
        <v xml:space="preserve"> </v>
      </c>
      <c r="X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14" t="str">
        <f t="shared" si="35"/>
        <v xml:space="preserve"> </v>
      </c>
      <c r="Z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14" t="str">
        <f t="shared" si="36"/>
        <v xml:space="preserve"> </v>
      </c>
      <c r="AB29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2" customFormat="1" ht="12.75" hidden="1">
      <c r="A296" s="170" t="str">
        <f t="shared" si="38"/>
        <v>71060300000001</v>
      </c>
      <c r="B296" s="171" t="s">
        <v>439</v>
      </c>
      <c r="C296" s="129" t="s">
        <v>157</v>
      </c>
      <c r="D296" s="128" t="s">
        <v>442</v>
      </c>
      <c r="E296" s="127" t="s">
        <v>441</v>
      </c>
      <c r="F296" s="172" t="s">
        <v>441</v>
      </c>
      <c r="G296" s="173" t="s">
        <v>96</v>
      </c>
      <c r="H296" s="22"/>
      <c r="I296" s="16"/>
      <c r="J296" s="17"/>
      <c r="K296" s="17"/>
      <c r="L296" s="27" t="s">
        <v>110</v>
      </c>
      <c r="M296" s="28"/>
      <c r="N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13" t="str">
        <f t="shared" si="31"/>
        <v xml:space="preserve"> </v>
      </c>
      <c r="Q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13" t="str">
        <f t="shared" si="32"/>
        <v xml:space="preserve"> </v>
      </c>
      <c r="S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13" t="str">
        <f t="shared" si="33"/>
        <v xml:space="preserve"> </v>
      </c>
      <c r="U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13" t="str">
        <f t="shared" si="34"/>
        <v xml:space="preserve"> </v>
      </c>
      <c r="X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13" t="str">
        <f t="shared" si="35"/>
        <v xml:space="preserve"> </v>
      </c>
      <c r="Z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13" t="str">
        <f t="shared" si="36"/>
        <v xml:space="preserve"> </v>
      </c>
      <c r="AB29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79" customFormat="1" ht="12.75" hidden="1">
      <c r="A297" s="170" t="str">
        <f t="shared" si="38"/>
        <v>71060301000000</v>
      </c>
      <c r="B297" s="171" t="s">
        <v>439</v>
      </c>
      <c r="C297" s="129" t="s">
        <v>157</v>
      </c>
      <c r="D297" s="128" t="s">
        <v>442</v>
      </c>
      <c r="E297" s="127" t="s">
        <v>106</v>
      </c>
      <c r="F297" s="172" t="s">
        <v>441</v>
      </c>
      <c r="G297" s="173" t="s">
        <v>440</v>
      </c>
      <c r="H297" s="146">
        <v>2631</v>
      </c>
      <c r="I297" s="147" t="s">
        <v>157</v>
      </c>
      <c r="J297" s="148">
        <v>3</v>
      </c>
      <c r="K297" s="148">
        <v>1</v>
      </c>
      <c r="L297" s="149" t="s">
        <v>252</v>
      </c>
      <c r="M297" s="150"/>
      <c r="N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15" t="str">
        <f t="shared" si="31"/>
        <v xml:space="preserve"> </v>
      </c>
      <c r="Q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15" t="str">
        <f t="shared" si="32"/>
        <v xml:space="preserve"> </v>
      </c>
      <c r="S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15" t="str">
        <f t="shared" si="33"/>
        <v xml:space="preserve"> </v>
      </c>
      <c r="U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15" t="str">
        <f t="shared" si="34"/>
        <v xml:space="preserve"> </v>
      </c>
      <c r="X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15" t="str">
        <f t="shared" si="35"/>
        <v xml:space="preserve"> </v>
      </c>
      <c r="Z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15" t="str">
        <f t="shared" si="36"/>
        <v xml:space="preserve"> </v>
      </c>
      <c r="AB29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2" customFormat="1" ht="12.75" hidden="1">
      <c r="A298" s="170" t="str">
        <f t="shared" si="38"/>
        <v>71060301000001</v>
      </c>
      <c r="B298" s="171" t="s">
        <v>439</v>
      </c>
      <c r="C298" s="129" t="s">
        <v>157</v>
      </c>
      <c r="D298" s="128" t="s">
        <v>442</v>
      </c>
      <c r="E298" s="127" t="s">
        <v>106</v>
      </c>
      <c r="F298" s="172" t="s">
        <v>441</v>
      </c>
      <c r="G298" s="173" t="s">
        <v>96</v>
      </c>
      <c r="H298" s="22"/>
      <c r="I298" s="22"/>
      <c r="J298" s="23"/>
      <c r="K298" s="23"/>
      <c r="L298" s="27" t="s">
        <v>108</v>
      </c>
      <c r="M298" s="28"/>
      <c r="N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13" t="str">
        <f t="shared" si="31"/>
        <v xml:space="preserve"> </v>
      </c>
      <c r="Q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13" t="str">
        <f t="shared" si="32"/>
        <v xml:space="preserve"> </v>
      </c>
      <c r="S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13" t="str">
        <f t="shared" si="33"/>
        <v xml:space="preserve"> </v>
      </c>
      <c r="U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13" t="str">
        <f t="shared" si="34"/>
        <v xml:space="preserve"> </v>
      </c>
      <c r="X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13" t="str">
        <f t="shared" si="35"/>
        <v xml:space="preserve"> </v>
      </c>
      <c r="Z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13" t="str">
        <f t="shared" si="36"/>
        <v xml:space="preserve"> </v>
      </c>
      <c r="AB29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84" customFormat="1" ht="67.5" hidden="1">
      <c r="A299" s="170" t="str">
        <f t="shared" si="38"/>
        <v>71060301010000</v>
      </c>
      <c r="B299" s="171" t="s">
        <v>439</v>
      </c>
      <c r="C299" s="129" t="s">
        <v>157</v>
      </c>
      <c r="D299" s="128" t="s">
        <v>442</v>
      </c>
      <c r="E299" s="127" t="s">
        <v>106</v>
      </c>
      <c r="F299" s="172" t="s">
        <v>106</v>
      </c>
      <c r="G299" s="173" t="s">
        <v>440</v>
      </c>
      <c r="H299" s="141"/>
      <c r="I299" s="142"/>
      <c r="J299" s="143"/>
      <c r="K299" s="143"/>
      <c r="L299" s="24" t="s">
        <v>253</v>
      </c>
      <c r="M299" s="25"/>
      <c r="N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16" t="str">
        <f t="shared" si="31"/>
        <v xml:space="preserve"> </v>
      </c>
      <c r="Q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16" t="str">
        <f t="shared" si="32"/>
        <v xml:space="preserve"> </v>
      </c>
      <c r="S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16" t="str">
        <f t="shared" si="33"/>
        <v xml:space="preserve"> </v>
      </c>
      <c r="U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16" t="str">
        <f t="shared" si="34"/>
        <v xml:space="preserve"> </v>
      </c>
      <c r="X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16" t="str">
        <f t="shared" si="35"/>
        <v xml:space="preserve"> </v>
      </c>
      <c r="Z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16" t="str">
        <f t="shared" si="36"/>
        <v xml:space="preserve"> </v>
      </c>
      <c r="AB29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2" customFormat="1" hidden="1">
      <c r="A300" s="170" t="str">
        <f t="shared" si="38"/>
        <v>71060301014861</v>
      </c>
      <c r="B300" s="171" t="s">
        <v>439</v>
      </c>
      <c r="C300" s="129" t="s">
        <v>157</v>
      </c>
      <c r="D300" s="128" t="s">
        <v>442</v>
      </c>
      <c r="E300" s="127" t="s">
        <v>106</v>
      </c>
      <c r="F300" s="172" t="s">
        <v>106</v>
      </c>
      <c r="G300" s="126">
        <v>4861</v>
      </c>
      <c r="H300" s="22"/>
      <c r="I300" s="16"/>
      <c r="J300" s="17"/>
      <c r="K300" s="17"/>
      <c r="L300" s="27" t="s">
        <v>134</v>
      </c>
      <c r="M300" s="28">
        <v>4861</v>
      </c>
      <c r="N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17" t="str">
        <f t="shared" si="31"/>
        <v xml:space="preserve"> </v>
      </c>
      <c r="Q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17" t="str">
        <f t="shared" si="32"/>
        <v xml:space="preserve"> </v>
      </c>
      <c r="S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17" t="str">
        <f t="shared" si="33"/>
        <v xml:space="preserve"> </v>
      </c>
      <c r="U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17" t="str">
        <f t="shared" si="34"/>
        <v xml:space="preserve"> </v>
      </c>
      <c r="X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17" t="str">
        <f t="shared" si="35"/>
        <v xml:space="preserve"> </v>
      </c>
      <c r="Z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17" t="str">
        <f t="shared" si="36"/>
        <v xml:space="preserve"> </v>
      </c>
      <c r="AB3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2" customFormat="1" hidden="1">
      <c r="A301" s="170" t="str">
        <f t="shared" si="38"/>
        <v>71060301015112</v>
      </c>
      <c r="B301" s="171" t="s">
        <v>439</v>
      </c>
      <c r="C301" s="129" t="s">
        <v>157</v>
      </c>
      <c r="D301" s="128" t="s">
        <v>442</v>
      </c>
      <c r="E301" s="127" t="s">
        <v>106</v>
      </c>
      <c r="F301" s="172" t="s">
        <v>106</v>
      </c>
      <c r="G301" s="173" t="s">
        <v>87</v>
      </c>
      <c r="H301" s="180"/>
      <c r="I301" s="180"/>
      <c r="J301" s="181"/>
      <c r="K301" s="182"/>
      <c r="L301" s="33" t="s">
        <v>173</v>
      </c>
      <c r="M301" s="10" t="s">
        <v>87</v>
      </c>
      <c r="N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17" t="str">
        <f t="shared" si="31"/>
        <v xml:space="preserve"> </v>
      </c>
      <c r="Q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17" t="str">
        <f t="shared" si="32"/>
        <v xml:space="preserve"> </v>
      </c>
      <c r="S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17" t="str">
        <f t="shared" si="33"/>
        <v xml:space="preserve"> </v>
      </c>
      <c r="U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17" t="str">
        <f t="shared" si="34"/>
        <v xml:space="preserve"> </v>
      </c>
      <c r="X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17" t="str">
        <f t="shared" si="35"/>
        <v xml:space="preserve"> </v>
      </c>
      <c r="Z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17" t="str">
        <f t="shared" si="36"/>
        <v xml:space="preserve"> </v>
      </c>
      <c r="AB3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2" customFormat="1" hidden="1">
      <c r="A302" s="170" t="str">
        <f t="shared" si="38"/>
        <v>71060301015113</v>
      </c>
      <c r="B302" s="171" t="s">
        <v>439</v>
      </c>
      <c r="C302" s="129" t="s">
        <v>157</v>
      </c>
      <c r="D302" s="128" t="s">
        <v>442</v>
      </c>
      <c r="E302" s="127" t="s">
        <v>106</v>
      </c>
      <c r="F302" s="172" t="s">
        <v>106</v>
      </c>
      <c r="G302" s="173" t="s">
        <v>85</v>
      </c>
      <c r="H302" s="180"/>
      <c r="I302" s="180"/>
      <c r="J302" s="181"/>
      <c r="K302" s="182"/>
      <c r="L302" s="33" t="s">
        <v>174</v>
      </c>
      <c r="M302" s="10" t="s">
        <v>85</v>
      </c>
      <c r="N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17" t="str">
        <f t="shared" si="31"/>
        <v xml:space="preserve"> </v>
      </c>
      <c r="Q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17" t="str">
        <f t="shared" si="32"/>
        <v xml:space="preserve"> </v>
      </c>
      <c r="S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17" t="str">
        <f t="shared" si="33"/>
        <v xml:space="preserve"> </v>
      </c>
      <c r="U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17" t="str">
        <f t="shared" si="34"/>
        <v xml:space="preserve"> </v>
      </c>
      <c r="X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17" t="str">
        <f t="shared" si="35"/>
        <v xml:space="preserve"> </v>
      </c>
      <c r="Z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17" t="str">
        <f t="shared" si="36"/>
        <v xml:space="preserve"> </v>
      </c>
      <c r="AB3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84" customFormat="1" ht="54" hidden="1">
      <c r="A303" s="170" t="str">
        <f t="shared" si="38"/>
        <v>71060301020000</v>
      </c>
      <c r="B303" s="171" t="s">
        <v>439</v>
      </c>
      <c r="C303" s="129" t="s">
        <v>157</v>
      </c>
      <c r="D303" s="128" t="s">
        <v>442</v>
      </c>
      <c r="E303" s="127" t="s">
        <v>106</v>
      </c>
      <c r="F303" s="172" t="s">
        <v>140</v>
      </c>
      <c r="G303" s="173" t="s">
        <v>440</v>
      </c>
      <c r="H303" s="141"/>
      <c r="I303" s="142"/>
      <c r="J303" s="143"/>
      <c r="K303" s="143"/>
      <c r="L303" s="24" t="s">
        <v>254</v>
      </c>
      <c r="M303" s="25"/>
      <c r="N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16" t="str">
        <f t="shared" si="31"/>
        <v xml:space="preserve"> </v>
      </c>
      <c r="Q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16" t="str">
        <f t="shared" si="32"/>
        <v xml:space="preserve"> </v>
      </c>
      <c r="S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16" t="str">
        <f t="shared" si="33"/>
        <v xml:space="preserve"> </v>
      </c>
      <c r="U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16" t="str">
        <f t="shared" si="34"/>
        <v xml:space="preserve"> </v>
      </c>
      <c r="X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16" t="str">
        <f t="shared" si="35"/>
        <v xml:space="preserve"> </v>
      </c>
      <c r="Z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16" t="str">
        <f t="shared" si="36"/>
        <v xml:space="preserve"> </v>
      </c>
      <c r="AB3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2" customFormat="1" hidden="1">
      <c r="A304" s="170" t="str">
        <f t="shared" si="38"/>
        <v>71060301024861</v>
      </c>
      <c r="B304" s="171" t="s">
        <v>439</v>
      </c>
      <c r="C304" s="129" t="s">
        <v>157</v>
      </c>
      <c r="D304" s="128" t="s">
        <v>442</v>
      </c>
      <c r="E304" s="127" t="s">
        <v>106</v>
      </c>
      <c r="F304" s="172" t="s">
        <v>140</v>
      </c>
      <c r="G304" s="126">
        <v>4861</v>
      </c>
      <c r="H304" s="22"/>
      <c r="I304" s="16"/>
      <c r="J304" s="17"/>
      <c r="K304" s="17"/>
      <c r="L304" s="27" t="s">
        <v>134</v>
      </c>
      <c r="M304" s="28">
        <v>4861</v>
      </c>
      <c r="N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17" t="str">
        <f t="shared" si="31"/>
        <v xml:space="preserve"> </v>
      </c>
      <c r="Q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17" t="str">
        <f t="shared" si="32"/>
        <v xml:space="preserve"> </v>
      </c>
      <c r="S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17" t="str">
        <f t="shared" si="33"/>
        <v xml:space="preserve"> </v>
      </c>
      <c r="U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17" t="str">
        <f t="shared" si="34"/>
        <v xml:space="preserve"> </v>
      </c>
      <c r="X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17" t="str">
        <f t="shared" si="35"/>
        <v xml:space="preserve"> </v>
      </c>
      <c r="Z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17" t="str">
        <f t="shared" si="36"/>
        <v xml:space="preserve"> </v>
      </c>
      <c r="AB3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84" customFormat="1" ht="54" hidden="1">
      <c r="A305" s="170" t="str">
        <f t="shared" si="38"/>
        <v>71060301030000</v>
      </c>
      <c r="B305" s="171" t="s">
        <v>439</v>
      </c>
      <c r="C305" s="129" t="s">
        <v>157</v>
      </c>
      <c r="D305" s="128" t="s">
        <v>442</v>
      </c>
      <c r="E305" s="127" t="s">
        <v>106</v>
      </c>
      <c r="F305" s="172" t="s">
        <v>442</v>
      </c>
      <c r="G305" s="173" t="s">
        <v>440</v>
      </c>
      <c r="H305" s="141"/>
      <c r="I305" s="142"/>
      <c r="J305" s="143"/>
      <c r="K305" s="143"/>
      <c r="L305" s="24" t="s">
        <v>255</v>
      </c>
      <c r="M305" s="25"/>
      <c r="N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16" t="str">
        <f t="shared" si="31"/>
        <v xml:space="preserve"> </v>
      </c>
      <c r="Q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16" t="str">
        <f t="shared" si="32"/>
        <v xml:space="preserve"> </v>
      </c>
      <c r="S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16" t="str">
        <f t="shared" si="33"/>
        <v xml:space="preserve"> </v>
      </c>
      <c r="U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16" t="str">
        <f t="shared" si="34"/>
        <v xml:space="preserve"> </v>
      </c>
      <c r="X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16" t="str">
        <f t="shared" si="35"/>
        <v xml:space="preserve"> </v>
      </c>
      <c r="Z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16" t="str">
        <f t="shared" si="36"/>
        <v xml:space="preserve"> </v>
      </c>
      <c r="AB3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2" customFormat="1" hidden="1">
      <c r="A306" s="170" t="str">
        <f t="shared" si="38"/>
        <v>71060301034861</v>
      </c>
      <c r="B306" s="171" t="s">
        <v>439</v>
      </c>
      <c r="C306" s="129" t="s">
        <v>157</v>
      </c>
      <c r="D306" s="128" t="s">
        <v>442</v>
      </c>
      <c r="E306" s="127" t="s">
        <v>106</v>
      </c>
      <c r="F306" s="172" t="s">
        <v>442</v>
      </c>
      <c r="G306" s="126">
        <v>4861</v>
      </c>
      <c r="H306" s="22"/>
      <c r="I306" s="16"/>
      <c r="J306" s="17"/>
      <c r="K306" s="17"/>
      <c r="L306" s="27" t="s">
        <v>134</v>
      </c>
      <c r="M306" s="28">
        <v>4861</v>
      </c>
      <c r="N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17" t="str">
        <f t="shared" si="31"/>
        <v xml:space="preserve"> </v>
      </c>
      <c r="Q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17" t="str">
        <f t="shared" si="32"/>
        <v xml:space="preserve"> </v>
      </c>
      <c r="S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17" t="str">
        <f t="shared" si="33"/>
        <v xml:space="preserve"> </v>
      </c>
      <c r="U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17" t="str">
        <f t="shared" si="34"/>
        <v xml:space="preserve"> </v>
      </c>
      <c r="X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17" t="str">
        <f t="shared" si="35"/>
        <v xml:space="preserve"> </v>
      </c>
      <c r="Z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17" t="str">
        <f t="shared" si="36"/>
        <v xml:space="preserve"> </v>
      </c>
      <c r="AB3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84" customFormat="1" ht="40.5" hidden="1">
      <c r="A307" s="170" t="str">
        <f t="shared" si="38"/>
        <v>71060301040000</v>
      </c>
      <c r="B307" s="171" t="s">
        <v>439</v>
      </c>
      <c r="C307" s="129" t="s">
        <v>157</v>
      </c>
      <c r="D307" s="128" t="s">
        <v>442</v>
      </c>
      <c r="E307" s="127" t="s">
        <v>106</v>
      </c>
      <c r="F307" s="172" t="s">
        <v>155</v>
      </c>
      <c r="G307" s="173" t="s">
        <v>440</v>
      </c>
      <c r="H307" s="141"/>
      <c r="I307" s="142"/>
      <c r="J307" s="143"/>
      <c r="K307" s="143"/>
      <c r="L307" s="24" t="s">
        <v>256</v>
      </c>
      <c r="M307" s="25"/>
      <c r="N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16" t="str">
        <f t="shared" si="31"/>
        <v xml:space="preserve"> </v>
      </c>
      <c r="Q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16" t="str">
        <f t="shared" si="32"/>
        <v xml:space="preserve"> </v>
      </c>
      <c r="S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16" t="str">
        <f t="shared" si="33"/>
        <v xml:space="preserve"> </v>
      </c>
      <c r="U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16" t="str">
        <f t="shared" si="34"/>
        <v xml:space="preserve"> </v>
      </c>
      <c r="X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16" t="str">
        <f t="shared" si="35"/>
        <v xml:space="preserve"> </v>
      </c>
      <c r="Z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16" t="str">
        <f t="shared" si="36"/>
        <v xml:space="preserve"> </v>
      </c>
      <c r="AB30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2" customFormat="1" hidden="1">
      <c r="A308" s="170" t="str">
        <f t="shared" si="38"/>
        <v>71060301044861</v>
      </c>
      <c r="B308" s="171" t="s">
        <v>439</v>
      </c>
      <c r="C308" s="129" t="s">
        <v>157</v>
      </c>
      <c r="D308" s="128" t="s">
        <v>442</v>
      </c>
      <c r="E308" s="127" t="s">
        <v>106</v>
      </c>
      <c r="F308" s="172" t="s">
        <v>155</v>
      </c>
      <c r="G308" s="126">
        <v>4861</v>
      </c>
      <c r="H308" s="22"/>
      <c r="I308" s="16"/>
      <c r="J308" s="17"/>
      <c r="K308" s="17"/>
      <c r="L308" s="27" t="s">
        <v>134</v>
      </c>
      <c r="M308" s="28">
        <v>4861</v>
      </c>
      <c r="N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17" t="str">
        <f t="shared" si="31"/>
        <v xml:space="preserve"> </v>
      </c>
      <c r="Q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17" t="str">
        <f t="shared" si="32"/>
        <v xml:space="preserve"> </v>
      </c>
      <c r="S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17" t="str">
        <f t="shared" si="33"/>
        <v xml:space="preserve"> </v>
      </c>
      <c r="U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17" t="str">
        <f t="shared" si="34"/>
        <v xml:space="preserve"> </v>
      </c>
      <c r="X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17" t="str">
        <f t="shared" si="35"/>
        <v xml:space="preserve"> </v>
      </c>
      <c r="Z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17" t="str">
        <f t="shared" si="36"/>
        <v xml:space="preserve"> </v>
      </c>
      <c r="AB3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84" customFormat="1" ht="54" hidden="1">
      <c r="A309" s="170" t="str">
        <f t="shared" si="38"/>
        <v>71060301050000</v>
      </c>
      <c r="B309" s="171" t="s">
        <v>439</v>
      </c>
      <c r="C309" s="129" t="s">
        <v>157</v>
      </c>
      <c r="D309" s="128" t="s">
        <v>442</v>
      </c>
      <c r="E309" s="127" t="s">
        <v>106</v>
      </c>
      <c r="F309" s="172" t="s">
        <v>149</v>
      </c>
      <c r="G309" s="173" t="s">
        <v>440</v>
      </c>
      <c r="H309" s="141"/>
      <c r="I309" s="142"/>
      <c r="J309" s="143"/>
      <c r="K309" s="143"/>
      <c r="L309" s="24" t="s">
        <v>257</v>
      </c>
      <c r="M309" s="25"/>
      <c r="N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16" t="str">
        <f t="shared" si="31"/>
        <v xml:space="preserve"> </v>
      </c>
      <c r="Q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16" t="str">
        <f t="shared" si="32"/>
        <v xml:space="preserve"> </v>
      </c>
      <c r="S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16" t="str">
        <f t="shared" si="33"/>
        <v xml:space="preserve"> </v>
      </c>
      <c r="U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16" t="str">
        <f t="shared" si="34"/>
        <v xml:space="preserve"> </v>
      </c>
      <c r="X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16" t="str">
        <f t="shared" si="35"/>
        <v xml:space="preserve"> </v>
      </c>
      <c r="Z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16" t="str">
        <f t="shared" si="36"/>
        <v xml:space="preserve"> </v>
      </c>
      <c r="AB3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2" customFormat="1" hidden="1">
      <c r="A310" s="170" t="str">
        <f t="shared" si="38"/>
        <v>71060301054861</v>
      </c>
      <c r="B310" s="171" t="s">
        <v>439</v>
      </c>
      <c r="C310" s="129" t="s">
        <v>157</v>
      </c>
      <c r="D310" s="128" t="s">
        <v>442</v>
      </c>
      <c r="E310" s="127" t="s">
        <v>106</v>
      </c>
      <c r="F310" s="172" t="s">
        <v>149</v>
      </c>
      <c r="G310" s="126">
        <v>4861</v>
      </c>
      <c r="H310" s="22"/>
      <c r="I310" s="16"/>
      <c r="J310" s="17"/>
      <c r="K310" s="17"/>
      <c r="L310" s="27" t="s">
        <v>134</v>
      </c>
      <c r="M310" s="28">
        <v>4861</v>
      </c>
      <c r="N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17" t="str">
        <f t="shared" si="31"/>
        <v xml:space="preserve"> </v>
      </c>
      <c r="Q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17" t="str">
        <f t="shared" si="32"/>
        <v xml:space="preserve"> </v>
      </c>
      <c r="S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17" t="str">
        <f t="shared" si="33"/>
        <v xml:space="preserve"> </v>
      </c>
      <c r="U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17" t="str">
        <f t="shared" si="34"/>
        <v xml:space="preserve"> </v>
      </c>
      <c r="X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17" t="str">
        <f t="shared" si="35"/>
        <v xml:space="preserve"> </v>
      </c>
      <c r="Z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17" t="str">
        <f t="shared" si="36"/>
        <v xml:space="preserve"> </v>
      </c>
      <c r="AB3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75" customFormat="1" ht="13.5">
      <c r="A311" s="170" t="str">
        <f t="shared" si="38"/>
        <v>71060400000000</v>
      </c>
      <c r="B311" s="171" t="s">
        <v>439</v>
      </c>
      <c r="C311" s="129" t="s">
        <v>157</v>
      </c>
      <c r="D311" s="128" t="s">
        <v>155</v>
      </c>
      <c r="E311" s="127" t="s">
        <v>441</v>
      </c>
      <c r="F311" s="172" t="s">
        <v>441</v>
      </c>
      <c r="G311" s="173" t="s">
        <v>440</v>
      </c>
      <c r="H311" s="166">
        <v>2640</v>
      </c>
      <c r="I311" s="159" t="s">
        <v>157</v>
      </c>
      <c r="J311" s="160">
        <v>4</v>
      </c>
      <c r="K311" s="160">
        <v>0</v>
      </c>
      <c r="L311" s="161" t="s">
        <v>258</v>
      </c>
      <c r="M311" s="167"/>
      <c r="N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14" t="str">
        <f t="shared" si="31"/>
        <v xml:space="preserve"> </v>
      </c>
      <c r="Q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14" t="str">
        <f t="shared" si="32"/>
        <v xml:space="preserve"> </v>
      </c>
      <c r="S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14" t="str">
        <f t="shared" si="33"/>
        <v xml:space="preserve"> </v>
      </c>
      <c r="U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14" t="str">
        <f t="shared" si="34"/>
        <v xml:space="preserve"> </v>
      </c>
      <c r="X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14" t="str">
        <f t="shared" si="35"/>
        <v xml:space="preserve"> </v>
      </c>
      <c r="Z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14" t="str">
        <f t="shared" si="36"/>
        <v xml:space="preserve"> </v>
      </c>
      <c r="AB31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2" customFormat="1" ht="12.75">
      <c r="A312" s="170" t="str">
        <f t="shared" si="38"/>
        <v>71060400000001</v>
      </c>
      <c r="B312" s="171" t="s">
        <v>439</v>
      </c>
      <c r="C312" s="129" t="s">
        <v>157</v>
      </c>
      <c r="D312" s="128" t="s">
        <v>155</v>
      </c>
      <c r="E312" s="127" t="s">
        <v>441</v>
      </c>
      <c r="F312" s="172" t="s">
        <v>441</v>
      </c>
      <c r="G312" s="173" t="s">
        <v>96</v>
      </c>
      <c r="H312" s="22"/>
      <c r="I312" s="16"/>
      <c r="J312" s="17"/>
      <c r="K312" s="17"/>
      <c r="L312" s="27" t="s">
        <v>110</v>
      </c>
      <c r="M312" s="28"/>
      <c r="N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13" t="str">
        <f t="shared" si="31"/>
        <v xml:space="preserve"> </v>
      </c>
      <c r="Q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13" t="str">
        <f t="shared" si="32"/>
        <v xml:space="preserve"> </v>
      </c>
      <c r="S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13" t="str">
        <f t="shared" si="33"/>
        <v xml:space="preserve"> </v>
      </c>
      <c r="U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13" t="str">
        <f t="shared" si="34"/>
        <v xml:space="preserve"> </v>
      </c>
      <c r="X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13" t="str">
        <f t="shared" si="35"/>
        <v xml:space="preserve"> </v>
      </c>
      <c r="Z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13" t="str">
        <f t="shared" si="36"/>
        <v xml:space="preserve"> </v>
      </c>
      <c r="AB31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79" customFormat="1" ht="12.75">
      <c r="A313" s="170" t="str">
        <f t="shared" si="38"/>
        <v>71060401000000</v>
      </c>
      <c r="B313" s="171" t="s">
        <v>439</v>
      </c>
      <c r="C313" s="129" t="s">
        <v>157</v>
      </c>
      <c r="D313" s="128" t="s">
        <v>155</v>
      </c>
      <c r="E313" s="127" t="s">
        <v>106</v>
      </c>
      <c r="F313" s="172" t="s">
        <v>441</v>
      </c>
      <c r="G313" s="173" t="s">
        <v>440</v>
      </c>
      <c r="H313" s="146">
        <v>2641</v>
      </c>
      <c r="I313" s="147" t="s">
        <v>157</v>
      </c>
      <c r="J313" s="148">
        <v>4</v>
      </c>
      <c r="K313" s="148">
        <v>1</v>
      </c>
      <c r="L313" s="149" t="s">
        <v>259</v>
      </c>
      <c r="M313" s="150"/>
      <c r="N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15" t="str">
        <f t="shared" si="31"/>
        <v xml:space="preserve"> </v>
      </c>
      <c r="Q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15" t="str">
        <f t="shared" si="32"/>
        <v xml:space="preserve"> </v>
      </c>
      <c r="S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15" t="str">
        <f t="shared" si="33"/>
        <v xml:space="preserve"> </v>
      </c>
      <c r="U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15" t="str">
        <f t="shared" si="34"/>
        <v xml:space="preserve"> </v>
      </c>
      <c r="X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15" t="str">
        <f t="shared" si="35"/>
        <v xml:space="preserve"> </v>
      </c>
      <c r="Z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15" t="str">
        <f t="shared" si="36"/>
        <v xml:space="preserve"> </v>
      </c>
      <c r="AB31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2" customFormat="1" ht="12.75">
      <c r="A314" s="170" t="str">
        <f t="shared" si="38"/>
        <v>71060401000001</v>
      </c>
      <c r="B314" s="171" t="s">
        <v>439</v>
      </c>
      <c r="C314" s="129" t="s">
        <v>157</v>
      </c>
      <c r="D314" s="128" t="s">
        <v>155</v>
      </c>
      <c r="E314" s="127" t="s">
        <v>106</v>
      </c>
      <c r="F314" s="172" t="s">
        <v>441</v>
      </c>
      <c r="G314" s="173" t="s">
        <v>96</v>
      </c>
      <c r="H314" s="22"/>
      <c r="I314" s="22"/>
      <c r="J314" s="23"/>
      <c r="K314" s="23"/>
      <c r="L314" s="27" t="s">
        <v>108</v>
      </c>
      <c r="M314" s="28"/>
      <c r="N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13" t="str">
        <f t="shared" si="31"/>
        <v xml:space="preserve"> </v>
      </c>
      <c r="Q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13" t="str">
        <f t="shared" si="32"/>
        <v xml:space="preserve"> </v>
      </c>
      <c r="S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13" t="str">
        <f t="shared" si="33"/>
        <v xml:space="preserve"> </v>
      </c>
      <c r="U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13" t="str">
        <f t="shared" si="34"/>
        <v xml:space="preserve"> </v>
      </c>
      <c r="X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13" t="str">
        <f t="shared" si="35"/>
        <v xml:space="preserve"> </v>
      </c>
      <c r="Z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13" t="str">
        <f t="shared" si="36"/>
        <v xml:space="preserve"> </v>
      </c>
      <c r="AB31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84" customFormat="1" ht="13.5">
      <c r="A315" s="170" t="str">
        <f t="shared" si="38"/>
        <v>71060401010000</v>
      </c>
      <c r="B315" s="171" t="s">
        <v>439</v>
      </c>
      <c r="C315" s="129" t="s">
        <v>157</v>
      </c>
      <c r="D315" s="128" t="s">
        <v>155</v>
      </c>
      <c r="E315" s="127" t="s">
        <v>106</v>
      </c>
      <c r="F315" s="172" t="s">
        <v>106</v>
      </c>
      <c r="G315" s="173" t="s">
        <v>440</v>
      </c>
      <c r="H315" s="41"/>
      <c r="I315" s="42"/>
      <c r="J315" s="43"/>
      <c r="K315" s="43"/>
      <c r="L315" s="24" t="s">
        <v>487</v>
      </c>
      <c r="M315" s="25"/>
      <c r="N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16" t="str">
        <f t="shared" si="31"/>
        <v xml:space="preserve"> </v>
      </c>
      <c r="Q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16" t="str">
        <f t="shared" si="32"/>
        <v xml:space="preserve"> </v>
      </c>
      <c r="S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16" t="str">
        <f t="shared" si="33"/>
        <v xml:space="preserve"> </v>
      </c>
      <c r="U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16" t="str">
        <f t="shared" si="34"/>
        <v xml:space="preserve"> </v>
      </c>
      <c r="X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16" t="str">
        <f t="shared" si="35"/>
        <v xml:space="preserve"> </v>
      </c>
      <c r="Z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16" t="str">
        <f t="shared" si="36"/>
        <v xml:space="preserve"> </v>
      </c>
      <c r="AB31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2" customFormat="1" ht="25.5">
      <c r="A316" s="170" t="str">
        <f t="shared" si="38"/>
        <v>71060401014251</v>
      </c>
      <c r="B316" s="186" t="s">
        <v>439</v>
      </c>
      <c r="C316" s="129" t="s">
        <v>157</v>
      </c>
      <c r="D316" s="128" t="s">
        <v>155</v>
      </c>
      <c r="E316" s="127" t="s">
        <v>106</v>
      </c>
      <c r="F316" s="172" t="s">
        <v>106</v>
      </c>
      <c r="G316" s="126">
        <v>4251</v>
      </c>
      <c r="H316" s="177"/>
      <c r="I316" s="180"/>
      <c r="J316" s="187"/>
      <c r="K316" s="188"/>
      <c r="L316" s="189" t="s">
        <v>142</v>
      </c>
      <c r="M316" s="11">
        <v>4251</v>
      </c>
      <c r="N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17" t="str">
        <f t="shared" si="31"/>
        <v xml:space="preserve"> </v>
      </c>
      <c r="Q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17" t="str">
        <f t="shared" si="32"/>
        <v xml:space="preserve"> </v>
      </c>
      <c r="S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17" t="str">
        <f t="shared" si="33"/>
        <v xml:space="preserve"> </v>
      </c>
      <c r="U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17" t="str">
        <f t="shared" si="34"/>
        <v xml:space="preserve"> </v>
      </c>
      <c r="X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17" t="str">
        <f t="shared" si="35"/>
        <v xml:space="preserve"> </v>
      </c>
      <c r="Z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17" t="str">
        <f t="shared" si="36"/>
        <v xml:space="preserve"> </v>
      </c>
      <c r="AB3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2" customFormat="1">
      <c r="A317" s="170" t="str">
        <f t="shared" si="38"/>
        <v>71060401015113</v>
      </c>
      <c r="B317" s="171" t="s">
        <v>439</v>
      </c>
      <c r="C317" s="129" t="s">
        <v>157</v>
      </c>
      <c r="D317" s="128" t="s">
        <v>155</v>
      </c>
      <c r="E317" s="127" t="s">
        <v>106</v>
      </c>
      <c r="F317" s="172" t="s">
        <v>106</v>
      </c>
      <c r="G317" s="126">
        <v>5113</v>
      </c>
      <c r="H317" s="22"/>
      <c r="I317" s="22"/>
      <c r="J317" s="23"/>
      <c r="K317" s="23"/>
      <c r="L317" s="33" t="s">
        <v>173</v>
      </c>
      <c r="M317" s="10" t="s">
        <v>87</v>
      </c>
      <c r="N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17" t="str">
        <f t="shared" si="31"/>
        <v xml:space="preserve"> </v>
      </c>
      <c r="Q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17" t="str">
        <f t="shared" si="32"/>
        <v xml:space="preserve"> </v>
      </c>
      <c r="S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17" t="str">
        <f t="shared" si="33"/>
        <v xml:space="preserve"> </v>
      </c>
      <c r="U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17" t="str">
        <f t="shared" si="34"/>
        <v xml:space="preserve"> </v>
      </c>
      <c r="X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17" t="str">
        <f t="shared" si="35"/>
        <v xml:space="preserve"> </v>
      </c>
      <c r="Z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17" t="str">
        <f t="shared" si="36"/>
        <v xml:space="preserve"> </v>
      </c>
      <c r="AB31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2" customFormat="1" hidden="1">
      <c r="A318" s="170"/>
      <c r="B318" s="171" t="s">
        <v>439</v>
      </c>
      <c r="C318" s="129" t="s">
        <v>157</v>
      </c>
      <c r="D318" s="128" t="s">
        <v>155</v>
      </c>
      <c r="E318" s="127" t="s">
        <v>106</v>
      </c>
      <c r="F318" s="172" t="s">
        <v>106</v>
      </c>
      <c r="G318" s="126">
        <v>5113</v>
      </c>
      <c r="H318" s="22"/>
      <c r="I318" s="22"/>
      <c r="J318" s="23"/>
      <c r="K318" s="23"/>
      <c r="L318" s="26" t="s">
        <v>174</v>
      </c>
      <c r="M318" s="10">
        <v>5113</v>
      </c>
      <c r="N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17" t="str">
        <f t="shared" si="31"/>
        <v xml:space="preserve"> </v>
      </c>
      <c r="Q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17" t="str">
        <f t="shared" si="32"/>
        <v xml:space="preserve"> </v>
      </c>
      <c r="S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17" t="str">
        <f t="shared" si="33"/>
        <v xml:space="preserve"> </v>
      </c>
      <c r="U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17" t="str">
        <f t="shared" si="34"/>
        <v xml:space="preserve"> </v>
      </c>
      <c r="X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17" t="str">
        <f t="shared" si="35"/>
        <v xml:space="preserve"> </v>
      </c>
      <c r="Z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17" t="str">
        <f t="shared" si="36"/>
        <v xml:space="preserve"> </v>
      </c>
      <c r="AB3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2" customFormat="1" hidden="1">
      <c r="A319" s="170" t="str">
        <f t="shared" si="38"/>
        <v>71060401015129</v>
      </c>
      <c r="B319" s="171" t="s">
        <v>439</v>
      </c>
      <c r="C319" s="129" t="s">
        <v>157</v>
      </c>
      <c r="D319" s="128" t="s">
        <v>155</v>
      </c>
      <c r="E319" s="127" t="s">
        <v>106</v>
      </c>
      <c r="F319" s="172" t="s">
        <v>106</v>
      </c>
      <c r="G319" s="126">
        <v>5129</v>
      </c>
      <c r="H319" s="22"/>
      <c r="I319" s="22"/>
      <c r="J319" s="23"/>
      <c r="K319" s="23"/>
      <c r="L319" s="26" t="s">
        <v>137</v>
      </c>
      <c r="M319" s="10">
        <v>5129</v>
      </c>
      <c r="N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17" t="str">
        <f t="shared" si="31"/>
        <v xml:space="preserve"> </v>
      </c>
      <c r="Q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17" t="str">
        <f t="shared" si="32"/>
        <v xml:space="preserve"> </v>
      </c>
      <c r="S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17" t="str">
        <f t="shared" si="33"/>
        <v xml:space="preserve"> </v>
      </c>
      <c r="U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17" t="str">
        <f t="shared" si="34"/>
        <v xml:space="preserve"> </v>
      </c>
      <c r="X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17" t="str">
        <f t="shared" si="35"/>
        <v xml:space="preserve"> </v>
      </c>
      <c r="Z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17" t="str">
        <f t="shared" si="36"/>
        <v xml:space="preserve"> </v>
      </c>
      <c r="AB3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84" customFormat="1" ht="27" hidden="1">
      <c r="A320" s="170" t="str">
        <f t="shared" si="38"/>
        <v>71060401020000</v>
      </c>
      <c r="B320" s="171" t="s">
        <v>439</v>
      </c>
      <c r="C320" s="129" t="s">
        <v>157</v>
      </c>
      <c r="D320" s="128" t="s">
        <v>155</v>
      </c>
      <c r="E320" s="127" t="s">
        <v>106</v>
      </c>
      <c r="F320" s="172" t="s">
        <v>140</v>
      </c>
      <c r="G320" s="173" t="s">
        <v>440</v>
      </c>
      <c r="H320" s="41"/>
      <c r="I320" s="42"/>
      <c r="J320" s="43"/>
      <c r="K320" s="43"/>
      <c r="L320" s="24" t="s">
        <v>260</v>
      </c>
      <c r="M320" s="25"/>
      <c r="N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16" t="str">
        <f t="shared" si="31"/>
        <v xml:space="preserve"> </v>
      </c>
      <c r="Q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16" t="str">
        <f t="shared" si="32"/>
        <v xml:space="preserve"> </v>
      </c>
      <c r="S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16" t="str">
        <f t="shared" si="33"/>
        <v xml:space="preserve"> </v>
      </c>
      <c r="U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16" t="str">
        <f t="shared" si="34"/>
        <v xml:space="preserve"> </v>
      </c>
      <c r="X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16" t="str">
        <f t="shared" si="35"/>
        <v xml:space="preserve"> </v>
      </c>
      <c r="Z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16" t="str">
        <f t="shared" si="36"/>
        <v xml:space="preserve"> </v>
      </c>
      <c r="AB3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2" customFormat="1" ht="25.5" hidden="1">
      <c r="A321" s="170" t="str">
        <f t="shared" si="38"/>
        <v>71060401024511</v>
      </c>
      <c r="B321" s="171" t="s">
        <v>439</v>
      </c>
      <c r="C321" s="129" t="s">
        <v>157</v>
      </c>
      <c r="D321" s="128" t="s">
        <v>155</v>
      </c>
      <c r="E321" s="127" t="s">
        <v>106</v>
      </c>
      <c r="F321" s="172" t="s">
        <v>140</v>
      </c>
      <c r="G321" s="173">
        <v>4511</v>
      </c>
      <c r="H321" s="22"/>
      <c r="I321" s="16"/>
      <c r="J321" s="17"/>
      <c r="K321" s="17"/>
      <c r="L321" s="26" t="s">
        <v>217</v>
      </c>
      <c r="M321" s="10">
        <v>4511</v>
      </c>
      <c r="N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17" t="str">
        <f t="shared" si="31"/>
        <v xml:space="preserve"> </v>
      </c>
      <c r="Q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17" t="str">
        <f t="shared" si="32"/>
        <v xml:space="preserve"> </v>
      </c>
      <c r="S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17" t="str">
        <f t="shared" si="33"/>
        <v xml:space="preserve"> </v>
      </c>
      <c r="U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17" t="str">
        <f t="shared" si="34"/>
        <v xml:space="preserve"> </v>
      </c>
      <c r="X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17" t="str">
        <f t="shared" si="35"/>
        <v xml:space="preserve"> </v>
      </c>
      <c r="Z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17" t="str">
        <f t="shared" si="36"/>
        <v xml:space="preserve"> </v>
      </c>
      <c r="AB3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2" customFormat="1" hidden="1">
      <c r="A322" s="170" t="str">
        <f t="shared" si="38"/>
        <v>71060401024861</v>
      </c>
      <c r="B322" s="171" t="s">
        <v>439</v>
      </c>
      <c r="C322" s="129" t="s">
        <v>157</v>
      </c>
      <c r="D322" s="128" t="s">
        <v>155</v>
      </c>
      <c r="E322" s="127" t="s">
        <v>106</v>
      </c>
      <c r="F322" s="172" t="s">
        <v>140</v>
      </c>
      <c r="G322" s="126">
        <v>4861</v>
      </c>
      <c r="H322" s="22"/>
      <c r="I322" s="16"/>
      <c r="J322" s="17"/>
      <c r="K322" s="17"/>
      <c r="L322" s="27" t="s">
        <v>134</v>
      </c>
      <c r="M322" s="28">
        <v>4861</v>
      </c>
      <c r="N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17" t="str">
        <f t="shared" si="31"/>
        <v xml:space="preserve"> </v>
      </c>
      <c r="Q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17" t="str">
        <f t="shared" si="32"/>
        <v xml:space="preserve"> </v>
      </c>
      <c r="S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17" t="str">
        <f t="shared" si="33"/>
        <v xml:space="preserve"> </v>
      </c>
      <c r="U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17" t="str">
        <f t="shared" si="34"/>
        <v xml:space="preserve"> </v>
      </c>
      <c r="X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17" t="str">
        <f t="shared" si="35"/>
        <v xml:space="preserve"> </v>
      </c>
      <c r="Z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17" t="str">
        <f t="shared" si="36"/>
        <v xml:space="preserve"> </v>
      </c>
      <c r="AB3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84" customFormat="1" ht="52.5" hidden="1">
      <c r="A323" s="170" t="str">
        <f t="shared" si="38"/>
        <v>71060401030000</v>
      </c>
      <c r="B323" s="171" t="s">
        <v>439</v>
      </c>
      <c r="C323" s="129" t="s">
        <v>157</v>
      </c>
      <c r="D323" s="128" t="s">
        <v>155</v>
      </c>
      <c r="E323" s="127" t="s">
        <v>106</v>
      </c>
      <c r="F323" s="172" t="s">
        <v>442</v>
      </c>
      <c r="G323" s="173" t="s">
        <v>440</v>
      </c>
      <c r="H323" s="41"/>
      <c r="I323" s="42"/>
      <c r="J323" s="43"/>
      <c r="K323" s="43"/>
      <c r="L323" s="24" t="s">
        <v>488</v>
      </c>
      <c r="M323" s="25"/>
      <c r="N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16" t="str">
        <f t="shared" si="31"/>
        <v xml:space="preserve"> </v>
      </c>
      <c r="Q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16" t="str">
        <f t="shared" si="32"/>
        <v xml:space="preserve"> </v>
      </c>
      <c r="S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16" t="str">
        <f t="shared" si="33"/>
        <v xml:space="preserve"> </v>
      </c>
      <c r="U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16" t="str">
        <f t="shared" si="34"/>
        <v xml:space="preserve"> </v>
      </c>
      <c r="X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16" t="str">
        <f t="shared" si="35"/>
        <v xml:space="preserve"> </v>
      </c>
      <c r="Z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16" t="str">
        <f t="shared" si="36"/>
        <v xml:space="preserve"> </v>
      </c>
      <c r="AB3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2" customFormat="1" ht="25.5" hidden="1">
      <c r="A324" s="170" t="str">
        <f t="shared" si="38"/>
        <v>71060401034251</v>
      </c>
      <c r="B324" s="171" t="s">
        <v>439</v>
      </c>
      <c r="C324" s="129" t="s">
        <v>157</v>
      </c>
      <c r="D324" s="128" t="s">
        <v>155</v>
      </c>
      <c r="E324" s="127" t="s">
        <v>106</v>
      </c>
      <c r="F324" s="172" t="s">
        <v>442</v>
      </c>
      <c r="G324" s="126">
        <v>4251</v>
      </c>
      <c r="H324" s="15"/>
      <c r="I324" s="22"/>
      <c r="J324" s="23"/>
      <c r="K324" s="23"/>
      <c r="L324" s="26" t="s">
        <v>142</v>
      </c>
      <c r="M324" s="40">
        <v>4251</v>
      </c>
      <c r="N324" s="169" t="e">
        <f>+'havelvac 7.2'!N375+'havelvac 7.3'!N375+'havelvac 7.4'!N375+'havelvac 7.5'!N375+'havelvac 7.6'!N375+'havelvac 7.7'!N375+'havelvac 7.9'!N375+'havelvac 7.8'!N375+'havelvac 7.10'!N375+'havelvac 7.11'!N375+'havelvac 7.12'!N375+'havelvac 7.13'!#REF!</f>
        <v>#REF!</v>
      </c>
      <c r="O324" s="169" t="e">
        <f>+'havelvac 7.2'!O375+'havelvac 7.3'!O375+'havelvac 7.4'!O375+'havelvac 7.5'!O375+'havelvac 7.6'!O375+'havelvac 7.7'!O375+'havelvac 7.9'!O375+'havelvac 7.8'!O375+'havelvac 7.10'!O375+'havelvac 7.11'!O375+'havelvac 7.12'!O375+'havelvac 7.13'!#REF!</f>
        <v>#REF!</v>
      </c>
      <c r="P324" s="217" t="str">
        <f t="shared" si="31"/>
        <v xml:space="preserve"> </v>
      </c>
      <c r="Q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17" t="str">
        <f t="shared" si="32"/>
        <v xml:space="preserve"> </v>
      </c>
      <c r="S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17" t="str">
        <f t="shared" si="33"/>
        <v xml:space="preserve"> </v>
      </c>
      <c r="U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69" t="e">
        <f>+'havelvac 7.2'!P375+'havelvac 7.3'!P375+'havelvac 7.4'!P375+'havelvac 7.5'!P375+'havelvac 7.6'!P375+'havelvac 7.7'!P375+'havelvac 7.9'!P375+'havelvac 7.8'!P375+'havelvac 7.10'!P375+'havelvac 7.11'!P375+'havelvac 7.12'!P375+'havelvac 7.13'!#REF!</f>
        <v>#REF!</v>
      </c>
      <c r="W324" s="217" t="str">
        <f t="shared" si="34"/>
        <v xml:space="preserve"> </v>
      </c>
      <c r="X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17" t="str">
        <f t="shared" si="35"/>
        <v xml:space="preserve"> </v>
      </c>
      <c r="Z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17" t="str">
        <f t="shared" si="36"/>
        <v xml:space="preserve"> </v>
      </c>
      <c r="AB3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2" customFormat="1" hidden="1">
      <c r="A325" s="170" t="str">
        <f t="shared" si="38"/>
        <v>71060401034861</v>
      </c>
      <c r="B325" s="171" t="s">
        <v>439</v>
      </c>
      <c r="C325" s="129" t="s">
        <v>157</v>
      </c>
      <c r="D325" s="128" t="s">
        <v>155</v>
      </c>
      <c r="E325" s="127" t="s">
        <v>106</v>
      </c>
      <c r="F325" s="172" t="s">
        <v>442</v>
      </c>
      <c r="G325" s="173">
        <v>4861</v>
      </c>
      <c r="H325" s="180"/>
      <c r="I325" s="180"/>
      <c r="J325" s="181"/>
      <c r="K325" s="182"/>
      <c r="L325" s="33" t="s">
        <v>134</v>
      </c>
      <c r="M325" s="11">
        <v>4861</v>
      </c>
      <c r="N325" s="169" t="e">
        <f>+'havelvac 7.2'!N376+'havelvac 7.3'!N376+'havelvac 7.4'!N376+'havelvac 7.5'!N376+'havelvac 7.6'!N376+'havelvac 7.7'!N376+'havelvac 7.9'!N376+'havelvac 7.8'!N376+'havelvac 7.10'!N376+'havelvac 7.11'!N376+'havelvac 7.12'!N376+'havelvac 7.13'!#REF!</f>
        <v>#REF!</v>
      </c>
      <c r="O325" s="169" t="e">
        <f>+'havelvac 7.2'!O376+'havelvac 7.3'!O376+'havelvac 7.4'!O376+'havelvac 7.5'!O376+'havelvac 7.6'!O376+'havelvac 7.7'!O376+'havelvac 7.9'!O376+'havelvac 7.8'!O376+'havelvac 7.10'!O376+'havelvac 7.11'!O376+'havelvac 7.12'!O376+'havelvac 7.13'!#REF!</f>
        <v>#REF!</v>
      </c>
      <c r="P325" s="217" t="str">
        <f t="shared" si="31"/>
        <v xml:space="preserve"> </v>
      </c>
      <c r="Q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17" t="str">
        <f t="shared" si="32"/>
        <v xml:space="preserve"> </v>
      </c>
      <c r="S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17" t="str">
        <f t="shared" si="33"/>
        <v xml:space="preserve"> </v>
      </c>
      <c r="U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69" t="e">
        <f>+'havelvac 7.2'!P376+'havelvac 7.3'!P376+'havelvac 7.4'!P376+'havelvac 7.5'!P376+'havelvac 7.6'!P376+'havelvac 7.7'!P376+'havelvac 7.9'!P376+'havelvac 7.8'!P376+'havelvac 7.10'!P376+'havelvac 7.11'!P376+'havelvac 7.12'!P376+'havelvac 7.13'!#REF!</f>
        <v>#REF!</v>
      </c>
      <c r="W325" s="217" t="str">
        <f t="shared" si="34"/>
        <v xml:space="preserve"> </v>
      </c>
      <c r="X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17" t="str">
        <f t="shared" si="35"/>
        <v xml:space="preserve"> </v>
      </c>
      <c r="Z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17" t="str">
        <f t="shared" si="36"/>
        <v xml:space="preserve"> </v>
      </c>
      <c r="AB3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2" customFormat="1" hidden="1">
      <c r="A326" s="170" t="str">
        <f t="shared" si="38"/>
        <v>71060401035113</v>
      </c>
      <c r="B326" s="171" t="s">
        <v>439</v>
      </c>
      <c r="C326" s="129" t="s">
        <v>157</v>
      </c>
      <c r="D326" s="128" t="s">
        <v>155</v>
      </c>
      <c r="E326" s="127" t="s">
        <v>106</v>
      </c>
      <c r="F326" s="172" t="s">
        <v>442</v>
      </c>
      <c r="G326" s="126">
        <v>5113</v>
      </c>
      <c r="H326" s="22"/>
      <c r="I326" s="16"/>
      <c r="J326" s="17"/>
      <c r="K326" s="17"/>
      <c r="L326" s="27" t="s">
        <v>174</v>
      </c>
      <c r="M326" s="28">
        <v>5113</v>
      </c>
      <c r="N326" s="169">
        <f>+'havelvac 7.2'!N377+'havelvac 7.3'!N377+'havelvac 7.4'!N377+'havelvac 7.5'!N377+'havelvac 7.6'!N377+'havelvac 7.7'!N377+'havelvac 7.9'!N377+'havelvac 7.8'!N377+'havelvac 7.10'!N377+'havelvac 7.11'!N377+'havelvac 7.12'!N377+'havelvac 7.13'!N375</f>
        <v>19496.2</v>
      </c>
      <c r="O326" s="169">
        <f>+'havelvac 7.2'!O377+'havelvac 7.3'!O377+'havelvac 7.4'!O377+'havelvac 7.5'!O377+'havelvac 7.6'!O377+'havelvac 7.7'!O377+'havelvac 7.9'!O377+'havelvac 7.8'!O377+'havelvac 7.10'!O377+'havelvac 7.11'!O377+'havelvac 7.12'!O377+'havelvac 7.13'!O375</f>
        <v>18920.400000000001</v>
      </c>
      <c r="P326" s="217" t="str">
        <f t="shared" si="31"/>
        <v xml:space="preserve"> </v>
      </c>
      <c r="Q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17" t="str">
        <f t="shared" si="32"/>
        <v xml:space="preserve"> </v>
      </c>
      <c r="S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17" t="str">
        <f t="shared" si="33"/>
        <v xml:space="preserve"> </v>
      </c>
      <c r="U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69">
        <f>+'havelvac 7.2'!P377+'havelvac 7.3'!P377+'havelvac 7.4'!P377+'havelvac 7.5'!P377+'havelvac 7.6'!P377+'havelvac 7.7'!P377+'havelvac 7.9'!P377+'havelvac 7.8'!P377+'havelvac 7.10'!P377+'havelvac 7.11'!P377+'havelvac 7.12'!P377+'havelvac 7.13'!P375</f>
        <v>575.80000000000007</v>
      </c>
      <c r="W326" s="217" t="str">
        <f t="shared" si="34"/>
        <v xml:space="preserve"> </v>
      </c>
      <c r="X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17" t="str">
        <f t="shared" si="35"/>
        <v xml:space="preserve"> </v>
      </c>
      <c r="Z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17" t="str">
        <f t="shared" si="36"/>
        <v xml:space="preserve"> </v>
      </c>
      <c r="AB32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84" customFormat="1" ht="40.5" hidden="1">
      <c r="A327" s="170" t="str">
        <f t="shared" si="38"/>
        <v>71060401040000</v>
      </c>
      <c r="B327" s="171" t="s">
        <v>439</v>
      </c>
      <c r="C327" s="129" t="s">
        <v>157</v>
      </c>
      <c r="D327" s="128" t="s">
        <v>155</v>
      </c>
      <c r="E327" s="127" t="s">
        <v>106</v>
      </c>
      <c r="F327" s="172" t="s">
        <v>155</v>
      </c>
      <c r="G327" s="173" t="s">
        <v>440</v>
      </c>
      <c r="H327" s="41"/>
      <c r="I327" s="42"/>
      <c r="J327" s="43"/>
      <c r="K327" s="43"/>
      <c r="L327" s="24" t="s">
        <v>577</v>
      </c>
      <c r="M327" s="25"/>
      <c r="N327" s="183">
        <f>+'havelvac 7.2'!N378+'havelvac 7.3'!N378+'havelvac 7.4'!N378+'havelvac 7.5'!N378+'havelvac 7.6'!N378+'havelvac 7.7'!N378+'havelvac 7.9'!N378+'havelvac 7.8'!N378+'havelvac 7.10'!N378+'havelvac 7.11'!N378+'havelvac 7.12'!N378+'havelvac 7.13'!N376</f>
        <v>0</v>
      </c>
      <c r="O327" s="183">
        <f>+'havelvac 7.2'!O378+'havelvac 7.3'!O378+'havelvac 7.4'!O378+'havelvac 7.5'!O378+'havelvac 7.6'!O378+'havelvac 7.7'!O378+'havelvac 7.9'!O378+'havelvac 7.8'!O378+'havelvac 7.10'!O378+'havelvac 7.11'!O378+'havelvac 7.12'!O378+'havelvac 7.13'!O376</f>
        <v>0</v>
      </c>
      <c r="P327" s="216" t="str">
        <f t="shared" si="31"/>
        <v xml:space="preserve"> </v>
      </c>
      <c r="Q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16" t="str">
        <f t="shared" si="32"/>
        <v xml:space="preserve"> </v>
      </c>
      <c r="S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16" t="str">
        <f t="shared" si="33"/>
        <v xml:space="preserve"> </v>
      </c>
      <c r="U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83">
        <f>+'havelvac 7.2'!P378+'havelvac 7.3'!P378+'havelvac 7.4'!P378+'havelvac 7.5'!P378+'havelvac 7.6'!P378+'havelvac 7.7'!P378+'havelvac 7.9'!P378+'havelvac 7.8'!P378+'havelvac 7.10'!P378+'havelvac 7.11'!P378+'havelvac 7.12'!P378+'havelvac 7.13'!P376</f>
        <v>0</v>
      </c>
      <c r="W327" s="216" t="str">
        <f t="shared" si="34"/>
        <v xml:space="preserve"> </v>
      </c>
      <c r="X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16" t="str">
        <f t="shared" si="35"/>
        <v xml:space="preserve"> </v>
      </c>
      <c r="Z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16" t="str">
        <f t="shared" si="36"/>
        <v xml:space="preserve"> </v>
      </c>
      <c r="AB32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84" customFormat="1" ht="67.5" hidden="1">
      <c r="A328" s="170">
        <v>71060401050000</v>
      </c>
      <c r="B328" s="171" t="s">
        <v>439</v>
      </c>
      <c r="C328" s="129" t="s">
        <v>157</v>
      </c>
      <c r="D328" s="128" t="s">
        <v>155</v>
      </c>
      <c r="E328" s="127" t="s">
        <v>106</v>
      </c>
      <c r="F328" s="172" t="s">
        <v>149</v>
      </c>
      <c r="G328" s="173" t="s">
        <v>440</v>
      </c>
      <c r="H328" s="41"/>
      <c r="I328" s="42"/>
      <c r="J328" s="43"/>
      <c r="K328" s="43"/>
      <c r="L328" s="24" t="s">
        <v>578</v>
      </c>
      <c r="M328" s="25"/>
      <c r="N328" s="183"/>
      <c r="O328" s="183"/>
      <c r="P328" s="216" t="str">
        <f t="shared" si="31"/>
        <v xml:space="preserve"> </v>
      </c>
      <c r="Q328" s="183"/>
      <c r="R328" s="216" t="str">
        <f t="shared" si="32"/>
        <v xml:space="preserve"> </v>
      </c>
      <c r="S328" s="183"/>
      <c r="T328" s="216" t="str">
        <f t="shared" si="33"/>
        <v xml:space="preserve"> </v>
      </c>
      <c r="U328" s="183"/>
      <c r="V328" s="183"/>
      <c r="W328" s="216" t="str">
        <f t="shared" si="34"/>
        <v xml:space="preserve"> </v>
      </c>
      <c r="X328" s="183"/>
      <c r="Y328" s="216" t="str">
        <f t="shared" si="35"/>
        <v xml:space="preserve"> </v>
      </c>
      <c r="Z328" s="183"/>
      <c r="AA328" s="216" t="str">
        <f t="shared" si="36"/>
        <v xml:space="preserve"> </v>
      </c>
      <c r="AB328" s="183"/>
    </row>
    <row r="329" spans="1:28" s="184" customFormat="1" ht="13.5" hidden="1">
      <c r="A329" s="170">
        <v>71060401054861</v>
      </c>
      <c r="B329" s="171" t="s">
        <v>439</v>
      </c>
      <c r="C329" s="129" t="s">
        <v>157</v>
      </c>
      <c r="D329" s="128" t="s">
        <v>155</v>
      </c>
      <c r="E329" s="127" t="s">
        <v>106</v>
      </c>
      <c r="F329" s="172" t="s">
        <v>149</v>
      </c>
      <c r="G329" s="173">
        <v>4861</v>
      </c>
      <c r="H329" s="41"/>
      <c r="I329" s="42"/>
      <c r="J329" s="43"/>
      <c r="K329" s="43"/>
      <c r="L329" s="24" t="s">
        <v>134</v>
      </c>
      <c r="M329" s="25">
        <v>4861</v>
      </c>
      <c r="N329" s="183"/>
      <c r="O329" s="183"/>
      <c r="P329" s="216" t="str">
        <f t="shared" si="31"/>
        <v xml:space="preserve"> </v>
      </c>
      <c r="Q329" s="183"/>
      <c r="R329" s="216" t="str">
        <f t="shared" si="32"/>
        <v xml:space="preserve"> </v>
      </c>
      <c r="S329" s="183"/>
      <c r="T329" s="216" t="str">
        <f t="shared" si="33"/>
        <v xml:space="preserve"> </v>
      </c>
      <c r="U329" s="183"/>
      <c r="V329" s="183"/>
      <c r="W329" s="216" t="str">
        <f t="shared" si="34"/>
        <v xml:space="preserve"> </v>
      </c>
      <c r="X329" s="183"/>
      <c r="Y329" s="216" t="str">
        <f t="shared" si="35"/>
        <v xml:space="preserve"> </v>
      </c>
      <c r="Z329" s="183"/>
      <c r="AA329" s="216" t="str">
        <f t="shared" si="36"/>
        <v xml:space="preserve"> </v>
      </c>
      <c r="AB329" s="183"/>
    </row>
    <row r="330" spans="1:28" s="132" customFormat="1" hidden="1">
      <c r="A330" s="170" t="str">
        <f t="shared" si="38"/>
        <v>71060401045113</v>
      </c>
      <c r="B330" s="171" t="s">
        <v>439</v>
      </c>
      <c r="C330" s="129" t="s">
        <v>157</v>
      </c>
      <c r="D330" s="128" t="s">
        <v>155</v>
      </c>
      <c r="E330" s="127" t="s">
        <v>106</v>
      </c>
      <c r="F330" s="172" t="s">
        <v>155</v>
      </c>
      <c r="G330" s="126">
        <v>5113</v>
      </c>
      <c r="H330" s="22"/>
      <c r="I330" s="16"/>
      <c r="J330" s="17"/>
      <c r="K330" s="17"/>
      <c r="L330" s="33" t="s">
        <v>134</v>
      </c>
      <c r="M330" s="11">
        <v>4861</v>
      </c>
      <c r="N330" s="169">
        <f>+'havelvac 7.2'!N379+'havelvac 7.3'!N379+'havelvac 7.4'!N379+'havelvac 7.5'!N379+'havelvac 7.6'!N379+'havelvac 7.7'!N379+'havelvac 7.9'!N379+'havelvac 7.8'!N379+'havelvac 7.10'!N379+'havelvac 7.11'!N379+'havelvac 7.12'!N379+'havelvac 7.13'!N377</f>
        <v>19496.2</v>
      </c>
      <c r="O330" s="169">
        <f>+'havelvac 7.2'!O379+'havelvac 7.3'!O379+'havelvac 7.4'!O379+'havelvac 7.5'!O379+'havelvac 7.6'!O379+'havelvac 7.7'!O379+'havelvac 7.9'!O379+'havelvac 7.8'!O379+'havelvac 7.10'!O379+'havelvac 7.11'!O379+'havelvac 7.12'!O379+'havelvac 7.13'!O377</f>
        <v>18920.400000000001</v>
      </c>
      <c r="P330" s="217" t="str">
        <f t="shared" si="31"/>
        <v xml:space="preserve"> </v>
      </c>
      <c r="Q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17" t="str">
        <f t="shared" si="32"/>
        <v xml:space="preserve"> </v>
      </c>
      <c r="S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17" t="str">
        <f t="shared" si="33"/>
        <v xml:space="preserve"> </v>
      </c>
      <c r="U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69">
        <f>+'havelvac 7.2'!P379+'havelvac 7.3'!P379+'havelvac 7.4'!P379+'havelvac 7.5'!P379+'havelvac 7.6'!P379+'havelvac 7.7'!P379+'havelvac 7.9'!P379+'havelvac 7.8'!P379+'havelvac 7.10'!P379+'havelvac 7.11'!P379+'havelvac 7.12'!P379+'havelvac 7.13'!P377</f>
        <v>575.80000000000007</v>
      </c>
      <c r="W330" s="217" t="str">
        <f t="shared" si="34"/>
        <v xml:space="preserve"> </v>
      </c>
      <c r="X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17" t="str">
        <f t="shared" si="35"/>
        <v xml:space="preserve"> </v>
      </c>
      <c r="Z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17" t="str">
        <f t="shared" si="36"/>
        <v xml:space="preserve"> </v>
      </c>
      <c r="AB33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75" customFormat="1" ht="40.5" hidden="1">
      <c r="A331" s="170" t="str">
        <f t="shared" si="38"/>
        <v>71060500000000</v>
      </c>
      <c r="B331" s="171" t="s">
        <v>439</v>
      </c>
      <c r="C331" s="129" t="s">
        <v>157</v>
      </c>
      <c r="D331" s="128" t="s">
        <v>149</v>
      </c>
      <c r="E331" s="127" t="s">
        <v>441</v>
      </c>
      <c r="F331" s="172" t="s">
        <v>441</v>
      </c>
      <c r="G331" s="173" t="s">
        <v>440</v>
      </c>
      <c r="H331" s="166">
        <v>2650</v>
      </c>
      <c r="I331" s="159" t="s">
        <v>157</v>
      </c>
      <c r="J331" s="160">
        <v>5</v>
      </c>
      <c r="K331" s="160">
        <v>0</v>
      </c>
      <c r="L331" s="161" t="s">
        <v>261</v>
      </c>
      <c r="M331" s="167"/>
      <c r="N331" s="174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31" s="174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31" s="214" t="str">
        <f t="shared" si="31"/>
        <v xml:space="preserve"> </v>
      </c>
      <c r="Q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14" t="str">
        <f t="shared" si="32"/>
        <v xml:space="preserve"> </v>
      </c>
      <c r="S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14" t="str">
        <f t="shared" si="33"/>
        <v xml:space="preserve"> </v>
      </c>
      <c r="U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74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31" s="214" t="str">
        <f t="shared" si="34"/>
        <v xml:space="preserve"> </v>
      </c>
      <c r="X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14" t="str">
        <f t="shared" si="35"/>
        <v xml:space="preserve"> </v>
      </c>
      <c r="Z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14" t="str">
        <f t="shared" si="36"/>
        <v xml:space="preserve"> </v>
      </c>
      <c r="AB33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2" customFormat="1" ht="12.75" hidden="1">
      <c r="A332" s="170" t="str">
        <f t="shared" si="38"/>
        <v>71060500000001</v>
      </c>
      <c r="B332" s="171" t="s">
        <v>439</v>
      </c>
      <c r="C332" s="129" t="s">
        <v>157</v>
      </c>
      <c r="D332" s="128" t="s">
        <v>149</v>
      </c>
      <c r="E332" s="127" t="s">
        <v>441</v>
      </c>
      <c r="F332" s="172" t="s">
        <v>441</v>
      </c>
      <c r="G332" s="173" t="s">
        <v>96</v>
      </c>
      <c r="H332" s="22"/>
      <c r="I332" s="16"/>
      <c r="J332" s="17"/>
      <c r="K332" s="17"/>
      <c r="L332" s="27" t="s">
        <v>110</v>
      </c>
      <c r="M332" s="28"/>
      <c r="N332" s="17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32" s="17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32" s="213" t="str">
        <f t="shared" si="31"/>
        <v xml:space="preserve"> </v>
      </c>
      <c r="Q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13" t="str">
        <f t="shared" si="32"/>
        <v xml:space="preserve"> </v>
      </c>
      <c r="S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13" t="str">
        <f t="shared" si="33"/>
        <v xml:space="preserve"> </v>
      </c>
      <c r="U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7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32" s="213" t="str">
        <f t="shared" si="34"/>
        <v xml:space="preserve"> </v>
      </c>
      <c r="X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13" t="str">
        <f t="shared" si="35"/>
        <v xml:space="preserve"> </v>
      </c>
      <c r="Z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13" t="str">
        <f t="shared" si="36"/>
        <v xml:space="preserve"> </v>
      </c>
      <c r="AB33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79" customFormat="1" ht="38.25" hidden="1">
      <c r="A333" s="170" t="str">
        <f t="shared" si="38"/>
        <v>71060501000000</v>
      </c>
      <c r="B333" s="171" t="s">
        <v>439</v>
      </c>
      <c r="C333" s="129" t="s">
        <v>157</v>
      </c>
      <c r="D333" s="128" t="s">
        <v>149</v>
      </c>
      <c r="E333" s="127" t="s">
        <v>106</v>
      </c>
      <c r="F333" s="172" t="s">
        <v>441</v>
      </c>
      <c r="G333" s="173" t="s">
        <v>440</v>
      </c>
      <c r="H333" s="146">
        <v>2651</v>
      </c>
      <c r="I333" s="147" t="s">
        <v>157</v>
      </c>
      <c r="J333" s="148">
        <v>5</v>
      </c>
      <c r="K333" s="148">
        <v>1</v>
      </c>
      <c r="L333" s="149" t="s">
        <v>261</v>
      </c>
      <c r="M333" s="150"/>
      <c r="N333" s="178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33" s="178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33" s="215" t="str">
        <f t="shared" si="31"/>
        <v xml:space="preserve"> </v>
      </c>
      <c r="Q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15" t="str">
        <f t="shared" si="32"/>
        <v xml:space="preserve"> </v>
      </c>
      <c r="S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15" t="str">
        <f t="shared" si="33"/>
        <v xml:space="preserve"> </v>
      </c>
      <c r="U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78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33" s="215" t="str">
        <f t="shared" si="34"/>
        <v xml:space="preserve"> </v>
      </c>
      <c r="X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15" t="str">
        <f t="shared" si="35"/>
        <v xml:space="preserve"> </v>
      </c>
      <c r="Z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15" t="str">
        <f t="shared" si="36"/>
        <v xml:space="preserve"> </v>
      </c>
      <c r="AB33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2" customFormat="1" ht="12.75" hidden="1">
      <c r="A334" s="170" t="str">
        <f t="shared" si="38"/>
        <v>71060501000001</v>
      </c>
      <c r="B334" s="171" t="s">
        <v>439</v>
      </c>
      <c r="C334" s="129" t="s">
        <v>157</v>
      </c>
      <c r="D334" s="128" t="s">
        <v>149</v>
      </c>
      <c r="E334" s="127" t="s">
        <v>106</v>
      </c>
      <c r="F334" s="172" t="s">
        <v>441</v>
      </c>
      <c r="G334" s="173" t="s">
        <v>96</v>
      </c>
      <c r="H334" s="22"/>
      <c r="I334" s="22"/>
      <c r="J334" s="23"/>
      <c r="K334" s="23"/>
      <c r="L334" s="27" t="s">
        <v>108</v>
      </c>
      <c r="M334" s="28"/>
      <c r="N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7.13'!N386</f>
        <v>#REF!</v>
      </c>
      <c r="O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7.13'!O386</f>
        <v>#REF!</v>
      </c>
      <c r="P334" s="213" t="str">
        <f t="shared" si="31"/>
        <v xml:space="preserve"> </v>
      </c>
      <c r="Q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13" t="str">
        <f t="shared" si="32"/>
        <v xml:space="preserve"> </v>
      </c>
      <c r="S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13" t="str">
        <f t="shared" si="33"/>
        <v xml:space="preserve"> </v>
      </c>
      <c r="U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7.13'!P386</f>
        <v>#REF!</v>
      </c>
      <c r="W334" s="213" t="str">
        <f t="shared" si="34"/>
        <v xml:space="preserve"> </v>
      </c>
      <c r="X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13" t="str">
        <f t="shared" si="35"/>
        <v xml:space="preserve"> </v>
      </c>
      <c r="Z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13" t="str">
        <f t="shared" si="36"/>
        <v xml:space="preserve"> </v>
      </c>
      <c r="AB33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84" customFormat="1" ht="27" hidden="1">
      <c r="A335" s="170" t="str">
        <f t="shared" si="38"/>
        <v>71060501010000</v>
      </c>
      <c r="B335" s="171" t="s">
        <v>439</v>
      </c>
      <c r="C335" s="129" t="s">
        <v>157</v>
      </c>
      <c r="D335" s="128" t="s">
        <v>149</v>
      </c>
      <c r="E335" s="127" t="s">
        <v>106</v>
      </c>
      <c r="F335" s="172" t="s">
        <v>106</v>
      </c>
      <c r="G335" s="173" t="s">
        <v>440</v>
      </c>
      <c r="H335" s="141"/>
      <c r="I335" s="142"/>
      <c r="J335" s="143"/>
      <c r="K335" s="143"/>
      <c r="L335" s="24" t="s">
        <v>262</v>
      </c>
      <c r="M335" s="25"/>
      <c r="N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7.13'!N387</f>
        <v>#REF!</v>
      </c>
      <c r="O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7.13'!O387</f>
        <v>#REF!</v>
      </c>
      <c r="P335" s="216" t="str">
        <f t="shared" si="31"/>
        <v xml:space="preserve"> </v>
      </c>
      <c r="Q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16" t="str">
        <f t="shared" si="32"/>
        <v xml:space="preserve"> </v>
      </c>
      <c r="S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16" t="str">
        <f t="shared" si="33"/>
        <v xml:space="preserve"> </v>
      </c>
      <c r="U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7.13'!P387</f>
        <v>#REF!</v>
      </c>
      <c r="W335" s="216" t="str">
        <f t="shared" si="34"/>
        <v xml:space="preserve"> </v>
      </c>
      <c r="X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16" t="str">
        <f t="shared" si="35"/>
        <v xml:space="preserve"> </v>
      </c>
      <c r="Z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16" t="str">
        <f t="shared" si="36"/>
        <v xml:space="preserve"> </v>
      </c>
      <c r="AB3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2" customFormat="1" hidden="1">
      <c r="A336" s="170" t="str">
        <f t="shared" si="38"/>
        <v>71060501015134</v>
      </c>
      <c r="B336" s="171" t="s">
        <v>439</v>
      </c>
      <c r="C336" s="129" t="s">
        <v>157</v>
      </c>
      <c r="D336" s="128" t="s">
        <v>149</v>
      </c>
      <c r="E336" s="127" t="s">
        <v>106</v>
      </c>
      <c r="F336" s="172" t="s">
        <v>106</v>
      </c>
      <c r="G336" s="126">
        <v>5134</v>
      </c>
      <c r="H336" s="22"/>
      <c r="I336" s="22"/>
      <c r="J336" s="23"/>
      <c r="K336" s="23"/>
      <c r="L336" s="29" t="s">
        <v>139</v>
      </c>
      <c r="M336" s="44">
        <v>5134</v>
      </c>
      <c r="N336" s="169" t="e">
        <f>+'havelvac 7.2'!N391+'havelvac 7.3'!N391+'havelvac 7.4'!N391+'havelvac 7.5'!N391+'havelvac 7.6'!N391+'havelvac 7.7'!N391+'havelvac 7.9'!N391+'havelvac 7.8'!N391+'havelvac 7.10'!N391+'havelvac 7.11'!N391+'havelvac 7.12'!N391+'havelvac 7.13'!#REF!</f>
        <v>#REF!</v>
      </c>
      <c r="O336" s="169" t="e">
        <f>+'havelvac 7.2'!O391+'havelvac 7.3'!O391+'havelvac 7.4'!O391+'havelvac 7.5'!O391+'havelvac 7.6'!O391+'havelvac 7.7'!O391+'havelvac 7.9'!O391+'havelvac 7.8'!O391+'havelvac 7.10'!O391+'havelvac 7.11'!O391+'havelvac 7.12'!O391+'havelvac 7.13'!#REF!</f>
        <v>#REF!</v>
      </c>
      <c r="P336" s="217" t="str">
        <f t="shared" ref="P336:P399" si="39">IFERROR(Q336/O336, " ")</f>
        <v xml:space="preserve"> </v>
      </c>
      <c r="Q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17" t="str">
        <f t="shared" ref="R336:R399" si="40">IFERROR(S336/O336, " ")</f>
        <v xml:space="preserve"> </v>
      </c>
      <c r="S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17" t="str">
        <f t="shared" ref="T336:T399" si="41">IFERROR(U336/O336, " ")</f>
        <v xml:space="preserve"> </v>
      </c>
      <c r="U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69" t="e">
        <f>+'havelvac 7.2'!P391+'havelvac 7.3'!P391+'havelvac 7.4'!P391+'havelvac 7.5'!P391+'havelvac 7.6'!P391+'havelvac 7.7'!P391+'havelvac 7.9'!P391+'havelvac 7.8'!P391+'havelvac 7.10'!P391+'havelvac 7.11'!P391+'havelvac 7.12'!P391+'havelvac 7.13'!#REF!</f>
        <v>#REF!</v>
      </c>
      <c r="W336" s="217" t="str">
        <f t="shared" ref="W336:W399" si="42">IFERROR(X336/V336, " ")</f>
        <v xml:space="preserve"> </v>
      </c>
      <c r="X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17" t="str">
        <f t="shared" ref="Y336:Y399" si="43">IFERROR(Z336/V336, " ")</f>
        <v xml:space="preserve"> </v>
      </c>
      <c r="Z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17" t="str">
        <f t="shared" ref="AA336:AA399" si="44">IFERROR(AB336/V336, " ")</f>
        <v xml:space="preserve"> </v>
      </c>
      <c r="AB3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75" customFormat="1" ht="27">
      <c r="A337" s="170" t="str">
        <f t="shared" si="38"/>
        <v>71060600000000</v>
      </c>
      <c r="B337" s="171" t="s">
        <v>439</v>
      </c>
      <c r="C337" s="129" t="s">
        <v>157</v>
      </c>
      <c r="D337" s="128" t="s">
        <v>157</v>
      </c>
      <c r="E337" s="127" t="s">
        <v>441</v>
      </c>
      <c r="F337" s="172" t="s">
        <v>441</v>
      </c>
      <c r="G337" s="173" t="s">
        <v>440</v>
      </c>
      <c r="H337" s="166">
        <v>2660</v>
      </c>
      <c r="I337" s="159" t="s">
        <v>157</v>
      </c>
      <c r="J337" s="160">
        <v>6</v>
      </c>
      <c r="K337" s="160">
        <v>0</v>
      </c>
      <c r="L337" s="161" t="s">
        <v>263</v>
      </c>
      <c r="M337" s="167"/>
      <c r="N337" s="174" t="e">
        <f>+'havelvac 7.2'!N392+'havelvac 7.3'!N392+'havelvac 7.4'!N392+'havelvac 7.5'!N392+'havelvac 7.6'!N392+'havelvac 7.7'!N392+'havelvac 7.9'!N392+'havelvac 7.8'!N392+'havelvac 7.10'!N392+'havelvac 7.11'!N392+'havelvac 7.12'!N392+'havelvac 7.13'!#REF!</f>
        <v>#REF!</v>
      </c>
      <c r="O337" s="174" t="e">
        <f>+'havelvac 7.2'!O392+'havelvac 7.3'!O392+'havelvac 7.4'!O392+'havelvac 7.5'!O392+'havelvac 7.6'!O392+'havelvac 7.7'!O392+'havelvac 7.9'!O392+'havelvac 7.8'!O392+'havelvac 7.10'!O392+'havelvac 7.11'!O392+'havelvac 7.12'!O392+'havelvac 7.13'!#REF!</f>
        <v>#REF!</v>
      </c>
      <c r="P337" s="214" t="str">
        <f t="shared" si="39"/>
        <v xml:space="preserve"> </v>
      </c>
      <c r="Q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14" t="str">
        <f t="shared" si="40"/>
        <v xml:space="preserve"> </v>
      </c>
      <c r="S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14" t="str">
        <f t="shared" si="41"/>
        <v xml:space="preserve"> </v>
      </c>
      <c r="U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74" t="e">
        <f>+'havelvac 7.2'!P392+'havelvac 7.3'!P392+'havelvac 7.4'!P392+'havelvac 7.5'!P392+'havelvac 7.6'!P392+'havelvac 7.7'!P392+'havelvac 7.9'!P392+'havelvac 7.8'!P392+'havelvac 7.10'!P392+'havelvac 7.11'!P392+'havelvac 7.12'!P392+'havelvac 7.13'!#REF!</f>
        <v>#REF!</v>
      </c>
      <c r="W337" s="214" t="str">
        <f t="shared" si="42"/>
        <v xml:space="preserve"> </v>
      </c>
      <c r="X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14" t="str">
        <f t="shared" si="43"/>
        <v xml:space="preserve"> </v>
      </c>
      <c r="Z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14" t="str">
        <f t="shared" si="44"/>
        <v xml:space="preserve"> </v>
      </c>
      <c r="AB33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2" customFormat="1" ht="12.75">
      <c r="A338" s="170" t="str">
        <f t="shared" si="38"/>
        <v>71060600000001</v>
      </c>
      <c r="B338" s="171" t="s">
        <v>439</v>
      </c>
      <c r="C338" s="129" t="s">
        <v>157</v>
      </c>
      <c r="D338" s="128" t="s">
        <v>157</v>
      </c>
      <c r="E338" s="127" t="s">
        <v>441</v>
      </c>
      <c r="F338" s="172" t="s">
        <v>441</v>
      </c>
      <c r="G338" s="173" t="s">
        <v>96</v>
      </c>
      <c r="H338" s="22"/>
      <c r="I338" s="16"/>
      <c r="J338" s="17"/>
      <c r="K338" s="17"/>
      <c r="L338" s="27" t="s">
        <v>110</v>
      </c>
      <c r="M338" s="28"/>
      <c r="N338" s="176">
        <f>+'havelvac 7.2'!N393+'havelvac 7.3'!N393+'havelvac 7.4'!N393+'havelvac 7.5'!N393+'havelvac 7.6'!N393+'havelvac 7.7'!N393+'havelvac 7.9'!N393+'havelvac 7.8'!N393+'havelvac 7.10'!N393+'havelvac 7.11'!N393+'havelvac 7.12'!N393+'havelvac 7.13'!N391</f>
        <v>0</v>
      </c>
      <c r="O338" s="176">
        <f>+'havelvac 7.2'!O393+'havelvac 7.3'!O393+'havelvac 7.4'!O393+'havelvac 7.5'!O393+'havelvac 7.6'!O393+'havelvac 7.7'!O393+'havelvac 7.9'!O393+'havelvac 7.8'!O393+'havelvac 7.10'!O393+'havelvac 7.11'!O393+'havelvac 7.12'!O393+'havelvac 7.13'!O391</f>
        <v>0</v>
      </c>
      <c r="P338" s="213" t="str">
        <f t="shared" si="39"/>
        <v xml:space="preserve"> </v>
      </c>
      <c r="Q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13" t="str">
        <f t="shared" si="40"/>
        <v xml:space="preserve"> </v>
      </c>
      <c r="S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13" t="str">
        <f t="shared" si="41"/>
        <v xml:space="preserve"> </v>
      </c>
      <c r="U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76">
        <f>+'havelvac 7.2'!P393+'havelvac 7.3'!P393+'havelvac 7.4'!P393+'havelvac 7.5'!P393+'havelvac 7.6'!P393+'havelvac 7.7'!P393+'havelvac 7.9'!P393+'havelvac 7.8'!P393+'havelvac 7.10'!P393+'havelvac 7.11'!P393+'havelvac 7.12'!P393+'havelvac 7.13'!P391</f>
        <v>0</v>
      </c>
      <c r="W338" s="213" t="str">
        <f t="shared" si="42"/>
        <v xml:space="preserve"> </v>
      </c>
      <c r="X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13" t="str">
        <f t="shared" si="43"/>
        <v xml:space="preserve"> </v>
      </c>
      <c r="Z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13" t="str">
        <f t="shared" si="44"/>
        <v xml:space="preserve"> </v>
      </c>
      <c r="AB33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79" customFormat="1" ht="25.5">
      <c r="A339" s="170" t="str">
        <f t="shared" si="38"/>
        <v>71060601000000</v>
      </c>
      <c r="B339" s="171" t="s">
        <v>439</v>
      </c>
      <c r="C339" s="129" t="s">
        <v>157</v>
      </c>
      <c r="D339" s="128" t="s">
        <v>157</v>
      </c>
      <c r="E339" s="127" t="s">
        <v>106</v>
      </c>
      <c r="F339" s="172" t="s">
        <v>441</v>
      </c>
      <c r="G339" s="173" t="s">
        <v>440</v>
      </c>
      <c r="H339" s="146">
        <v>2661</v>
      </c>
      <c r="I339" s="147" t="s">
        <v>157</v>
      </c>
      <c r="J339" s="148">
        <v>6</v>
      </c>
      <c r="K339" s="148">
        <v>1</v>
      </c>
      <c r="L339" s="149" t="s">
        <v>263</v>
      </c>
      <c r="M339" s="150"/>
      <c r="N339" s="178">
        <f>+'havelvac 7.2'!N394+'havelvac 7.3'!N394+'havelvac 7.4'!N394+'havelvac 7.5'!N394+'havelvac 7.6'!N394+'havelvac 7.7'!N394+'havelvac 7.9'!N394+'havelvac 7.8'!N394+'havelvac 7.10'!N394+'havelvac 7.11'!N394+'havelvac 7.12'!N394+'havelvac 7.13'!N392</f>
        <v>0</v>
      </c>
      <c r="O339" s="178">
        <f>+'havelvac 7.2'!O394+'havelvac 7.3'!O394+'havelvac 7.4'!O394+'havelvac 7.5'!O394+'havelvac 7.6'!O394+'havelvac 7.7'!O394+'havelvac 7.9'!O394+'havelvac 7.8'!O394+'havelvac 7.10'!O394+'havelvac 7.11'!O394+'havelvac 7.12'!O394+'havelvac 7.13'!O392</f>
        <v>0</v>
      </c>
      <c r="P339" s="215" t="str">
        <f t="shared" si="39"/>
        <v xml:space="preserve"> </v>
      </c>
      <c r="Q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15" t="str">
        <f t="shared" si="40"/>
        <v xml:space="preserve"> </v>
      </c>
      <c r="S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15" t="str">
        <f t="shared" si="41"/>
        <v xml:space="preserve"> </v>
      </c>
      <c r="U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78">
        <f>+'havelvac 7.2'!P394+'havelvac 7.3'!P394+'havelvac 7.4'!P394+'havelvac 7.5'!P394+'havelvac 7.6'!P394+'havelvac 7.7'!P394+'havelvac 7.9'!P394+'havelvac 7.8'!P394+'havelvac 7.10'!P394+'havelvac 7.11'!P394+'havelvac 7.12'!P394+'havelvac 7.13'!P392</f>
        <v>0</v>
      </c>
      <c r="W339" s="215" t="str">
        <f t="shared" si="42"/>
        <v xml:space="preserve"> </v>
      </c>
      <c r="X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15" t="str">
        <f t="shared" si="43"/>
        <v xml:space="preserve"> </v>
      </c>
      <c r="Z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15" t="str">
        <f t="shared" si="44"/>
        <v xml:space="preserve"> </v>
      </c>
      <c r="AB33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2" customFormat="1" ht="12.75">
      <c r="A340" s="170" t="str">
        <f t="shared" si="38"/>
        <v>71060601000001</v>
      </c>
      <c r="B340" s="171" t="s">
        <v>439</v>
      </c>
      <c r="C340" s="129" t="s">
        <v>157</v>
      </c>
      <c r="D340" s="128" t="s">
        <v>157</v>
      </c>
      <c r="E340" s="127" t="s">
        <v>106</v>
      </c>
      <c r="F340" s="172" t="s">
        <v>441</v>
      </c>
      <c r="G340" s="173" t="s">
        <v>96</v>
      </c>
      <c r="H340" s="22"/>
      <c r="I340" s="22"/>
      <c r="J340" s="23"/>
      <c r="K340" s="23"/>
      <c r="L340" s="27" t="s">
        <v>108</v>
      </c>
      <c r="M340" s="28"/>
      <c r="N340" s="176">
        <f>+'havelvac 7.2'!N395+'havelvac 7.3'!N395+'havelvac 7.4'!N395+'havelvac 7.5'!N395+'havelvac 7.6'!N395+'havelvac 7.7'!N395+'havelvac 7.9'!N395+'havelvac 7.8'!N395+'havelvac 7.10'!N395+'havelvac 7.11'!N395+'havelvac 7.12'!N395+'havelvac 7.13'!N393</f>
        <v>0</v>
      </c>
      <c r="O340" s="176">
        <f>+'havelvac 7.2'!O395+'havelvac 7.3'!O395+'havelvac 7.4'!O395+'havelvac 7.5'!O395+'havelvac 7.6'!O395+'havelvac 7.7'!O395+'havelvac 7.9'!O395+'havelvac 7.8'!O395+'havelvac 7.10'!O395+'havelvac 7.11'!O395+'havelvac 7.12'!O395+'havelvac 7.13'!O393</f>
        <v>0</v>
      </c>
      <c r="P340" s="213" t="str">
        <f t="shared" si="39"/>
        <v xml:space="preserve"> </v>
      </c>
      <c r="Q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13" t="str">
        <f t="shared" si="40"/>
        <v xml:space="preserve"> </v>
      </c>
      <c r="S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13" t="str">
        <f t="shared" si="41"/>
        <v xml:space="preserve"> </v>
      </c>
      <c r="U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76">
        <f>+'havelvac 7.2'!P395+'havelvac 7.3'!P395+'havelvac 7.4'!P395+'havelvac 7.5'!P395+'havelvac 7.6'!P395+'havelvac 7.7'!P395+'havelvac 7.9'!P395+'havelvac 7.8'!P395+'havelvac 7.10'!P395+'havelvac 7.11'!P395+'havelvac 7.12'!P395+'havelvac 7.13'!P393</f>
        <v>0</v>
      </c>
      <c r="W340" s="213" t="str">
        <f t="shared" si="42"/>
        <v xml:space="preserve"> </v>
      </c>
      <c r="X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13" t="str">
        <f t="shared" si="43"/>
        <v xml:space="preserve"> </v>
      </c>
      <c r="Z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13" t="str">
        <f t="shared" si="44"/>
        <v xml:space="preserve"> </v>
      </c>
      <c r="AB34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84" customFormat="1" ht="27">
      <c r="A341" s="170" t="str">
        <f t="shared" si="38"/>
        <v>71060601010000</v>
      </c>
      <c r="B341" s="171" t="s">
        <v>439</v>
      </c>
      <c r="C341" s="129" t="s">
        <v>157</v>
      </c>
      <c r="D341" s="128" t="s">
        <v>157</v>
      </c>
      <c r="E341" s="127" t="s">
        <v>106</v>
      </c>
      <c r="F341" s="172" t="s">
        <v>106</v>
      </c>
      <c r="G341" s="173" t="s">
        <v>440</v>
      </c>
      <c r="H341" s="141"/>
      <c r="I341" s="142"/>
      <c r="J341" s="143"/>
      <c r="K341" s="143"/>
      <c r="L341" s="24" t="s">
        <v>264</v>
      </c>
      <c r="M341" s="25"/>
      <c r="N341" s="183">
        <f>+'havelvac 7.2'!N396+'havelvac 7.3'!N396+'havelvac 7.4'!N396+'havelvac 7.5'!N396+'havelvac 7.6'!N396+'havelvac 7.7'!N396+'havelvac 7.9'!N396+'havelvac 7.8'!N396+'havelvac 7.10'!N396+'havelvac 7.11'!N396+'havelvac 7.12'!N396+'havelvac 7.13'!N394</f>
        <v>0</v>
      </c>
      <c r="O341" s="183">
        <f>+'havelvac 7.2'!O396+'havelvac 7.3'!O396+'havelvac 7.4'!O396+'havelvac 7.5'!O396+'havelvac 7.6'!O396+'havelvac 7.7'!O396+'havelvac 7.9'!O396+'havelvac 7.8'!O396+'havelvac 7.10'!O396+'havelvac 7.11'!O396+'havelvac 7.12'!O396+'havelvac 7.13'!O394</f>
        <v>0</v>
      </c>
      <c r="P341" s="216" t="str">
        <f t="shared" si="39"/>
        <v xml:space="preserve"> </v>
      </c>
      <c r="Q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16" t="str">
        <f t="shared" si="40"/>
        <v xml:space="preserve"> </v>
      </c>
      <c r="S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16" t="str">
        <f t="shared" si="41"/>
        <v xml:space="preserve"> </v>
      </c>
      <c r="U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83">
        <f>+'havelvac 7.2'!P396+'havelvac 7.3'!P396+'havelvac 7.4'!P396+'havelvac 7.5'!P396+'havelvac 7.6'!P396+'havelvac 7.7'!P396+'havelvac 7.9'!P396+'havelvac 7.8'!P396+'havelvac 7.10'!P396+'havelvac 7.11'!P396+'havelvac 7.12'!P396+'havelvac 7.13'!P394</f>
        <v>0</v>
      </c>
      <c r="W341" s="216" t="str">
        <f t="shared" si="42"/>
        <v xml:space="preserve"> </v>
      </c>
      <c r="X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16" t="str">
        <f t="shared" si="43"/>
        <v xml:space="preserve"> </v>
      </c>
      <c r="Z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16" t="str">
        <f t="shared" si="44"/>
        <v xml:space="preserve"> </v>
      </c>
      <c r="AB34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2" customFormat="1" ht="25.5">
      <c r="A342" s="170" t="str">
        <f t="shared" si="38"/>
        <v>71060601014251</v>
      </c>
      <c r="B342" s="171" t="s">
        <v>439</v>
      </c>
      <c r="C342" s="129" t="s">
        <v>157</v>
      </c>
      <c r="D342" s="128" t="s">
        <v>157</v>
      </c>
      <c r="E342" s="127" t="s">
        <v>106</v>
      </c>
      <c r="F342" s="172" t="s">
        <v>106</v>
      </c>
      <c r="G342" s="126">
        <v>4251</v>
      </c>
      <c r="H342" s="15"/>
      <c r="I342" s="22"/>
      <c r="J342" s="23"/>
      <c r="K342" s="23"/>
      <c r="L342" s="27" t="s">
        <v>142</v>
      </c>
      <c r="M342" s="40">
        <v>4251</v>
      </c>
      <c r="N342" s="169">
        <f>+'havelvac 7.2'!N397+'havelvac 7.3'!N397+'havelvac 7.4'!N397+'havelvac 7.5'!N397+'havelvac 7.6'!N397+'havelvac 7.7'!N397+'havelvac 7.9'!N397+'havelvac 7.8'!N397+'havelvac 7.10'!N397+'havelvac 7.11'!N397+'havelvac 7.12'!N397+'havelvac 7.13'!N395</f>
        <v>0</v>
      </c>
      <c r="O342" s="169">
        <f>+'havelvac 7.2'!O397+'havelvac 7.3'!O397+'havelvac 7.4'!O397+'havelvac 7.5'!O397+'havelvac 7.6'!O397+'havelvac 7.7'!O397+'havelvac 7.9'!O397+'havelvac 7.8'!O397+'havelvac 7.10'!O397+'havelvac 7.11'!O397+'havelvac 7.12'!O397+'havelvac 7.13'!O395</f>
        <v>0</v>
      </c>
      <c r="P342" s="217" t="str">
        <f t="shared" si="39"/>
        <v xml:space="preserve"> </v>
      </c>
      <c r="Q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17" t="str">
        <f t="shared" si="40"/>
        <v xml:space="preserve"> </v>
      </c>
      <c r="S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17" t="str">
        <f t="shared" si="41"/>
        <v xml:space="preserve"> </v>
      </c>
      <c r="U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69">
        <f>+'havelvac 7.2'!P397+'havelvac 7.3'!P397+'havelvac 7.4'!P397+'havelvac 7.5'!P397+'havelvac 7.6'!P397+'havelvac 7.7'!P397+'havelvac 7.9'!P397+'havelvac 7.8'!P397+'havelvac 7.10'!P397+'havelvac 7.11'!P397+'havelvac 7.12'!P397+'havelvac 7.13'!P395</f>
        <v>0</v>
      </c>
      <c r="W342" s="217" t="str">
        <f t="shared" si="42"/>
        <v xml:space="preserve"> </v>
      </c>
      <c r="X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17" t="str">
        <f t="shared" si="43"/>
        <v xml:space="preserve"> </v>
      </c>
      <c r="Z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17" t="str">
        <f t="shared" si="44"/>
        <v xml:space="preserve"> </v>
      </c>
      <c r="AB3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2" customFormat="1" hidden="1">
      <c r="A343" s="170" t="str">
        <f t="shared" si="38"/>
        <v>71060601014269</v>
      </c>
      <c r="B343" s="186" t="s">
        <v>439</v>
      </c>
      <c r="C343" s="129" t="s">
        <v>157</v>
      </c>
      <c r="D343" s="128" t="s">
        <v>157</v>
      </c>
      <c r="E343" s="127" t="s">
        <v>106</v>
      </c>
      <c r="F343" s="172" t="s">
        <v>106</v>
      </c>
      <c r="G343" s="126">
        <v>4269</v>
      </c>
      <c r="H343" s="177"/>
      <c r="I343" s="180"/>
      <c r="J343" s="187"/>
      <c r="K343" s="188"/>
      <c r="L343" s="189" t="s">
        <v>240</v>
      </c>
      <c r="M343" s="11">
        <v>4269</v>
      </c>
      <c r="N343" s="169">
        <f>+'havelvac 7.2'!N398+'havelvac 7.3'!N398+'havelvac 7.4'!N398+'havelvac 7.5'!N398+'havelvac 7.6'!N398+'havelvac 7.7'!N398+'havelvac 7.9'!N398+'havelvac 7.8'!N398+'havelvac 7.10'!N398+'havelvac 7.11'!N398+'havelvac 7.12'!N398+'havelvac 7.13'!N396</f>
        <v>0</v>
      </c>
      <c r="O343" s="169">
        <f>+'havelvac 7.2'!O398+'havelvac 7.3'!O398+'havelvac 7.4'!O398+'havelvac 7.5'!O398+'havelvac 7.6'!O398+'havelvac 7.7'!O398+'havelvac 7.9'!O398+'havelvac 7.8'!O398+'havelvac 7.10'!O398+'havelvac 7.11'!O398+'havelvac 7.12'!O398+'havelvac 7.13'!O396</f>
        <v>0</v>
      </c>
      <c r="P343" s="217" t="str">
        <f t="shared" si="39"/>
        <v xml:space="preserve"> </v>
      </c>
      <c r="Q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17" t="str">
        <f t="shared" si="40"/>
        <v xml:space="preserve"> </v>
      </c>
      <c r="S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17" t="str">
        <f t="shared" si="41"/>
        <v xml:space="preserve"> </v>
      </c>
      <c r="U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69">
        <f>+'havelvac 7.2'!P398+'havelvac 7.3'!P398+'havelvac 7.4'!P398+'havelvac 7.5'!P398+'havelvac 7.6'!P398+'havelvac 7.7'!P398+'havelvac 7.9'!P398+'havelvac 7.8'!P398+'havelvac 7.10'!P398+'havelvac 7.11'!P398+'havelvac 7.12'!P398+'havelvac 7.13'!P396</f>
        <v>0</v>
      </c>
      <c r="W343" s="217" t="str">
        <f t="shared" si="42"/>
        <v xml:space="preserve"> </v>
      </c>
      <c r="X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17" t="str">
        <f t="shared" si="43"/>
        <v xml:space="preserve"> </v>
      </c>
      <c r="Z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17" t="str">
        <f t="shared" si="44"/>
        <v xml:space="preserve"> </v>
      </c>
      <c r="AB3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2" customFormat="1" ht="25.5" hidden="1">
      <c r="A344" s="170" t="str">
        <f t="shared" si="38"/>
        <v>71060601014521</v>
      </c>
      <c r="B344" s="186" t="s">
        <v>439</v>
      </c>
      <c r="C344" s="129" t="s">
        <v>157</v>
      </c>
      <c r="D344" s="128" t="s">
        <v>157</v>
      </c>
      <c r="E344" s="127" t="s">
        <v>106</v>
      </c>
      <c r="F344" s="172" t="s">
        <v>106</v>
      </c>
      <c r="G344" s="126">
        <v>4521</v>
      </c>
      <c r="H344" s="177"/>
      <c r="I344" s="180"/>
      <c r="J344" s="187"/>
      <c r="K344" s="188"/>
      <c r="L344" s="189" t="s">
        <v>267</v>
      </c>
      <c r="M344" s="11">
        <v>4521</v>
      </c>
      <c r="N344" s="169">
        <f>+'havelvac 7.2'!N399+'havelvac 7.3'!N399+'havelvac 7.4'!N399+'havelvac 7.5'!N399+'havelvac 7.6'!N399+'havelvac 7.7'!N399+'havelvac 7.9'!N399+'havelvac 7.8'!N399+'havelvac 7.10'!N399+'havelvac 7.11'!N399+'havelvac 7.12'!N399+'havelvac 7.13'!N397</f>
        <v>0</v>
      </c>
      <c r="O344" s="169">
        <f>+'havelvac 7.2'!O399+'havelvac 7.3'!O399+'havelvac 7.4'!O399+'havelvac 7.5'!O399+'havelvac 7.6'!O399+'havelvac 7.7'!O399+'havelvac 7.9'!O399+'havelvac 7.8'!O399+'havelvac 7.10'!O399+'havelvac 7.11'!O399+'havelvac 7.12'!O399+'havelvac 7.13'!O397</f>
        <v>0</v>
      </c>
      <c r="P344" s="217" t="str">
        <f t="shared" si="39"/>
        <v xml:space="preserve"> </v>
      </c>
      <c r="Q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17" t="str">
        <f t="shared" si="40"/>
        <v xml:space="preserve"> </v>
      </c>
      <c r="S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17" t="str">
        <f t="shared" si="41"/>
        <v xml:space="preserve"> </v>
      </c>
      <c r="U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69">
        <f>+'havelvac 7.2'!P399+'havelvac 7.3'!P399+'havelvac 7.4'!P399+'havelvac 7.5'!P399+'havelvac 7.6'!P399+'havelvac 7.7'!P399+'havelvac 7.9'!P399+'havelvac 7.8'!P399+'havelvac 7.10'!P399+'havelvac 7.11'!P399+'havelvac 7.12'!P399+'havelvac 7.13'!P397</f>
        <v>0</v>
      </c>
      <c r="W344" s="217" t="str">
        <f t="shared" si="42"/>
        <v xml:space="preserve"> </v>
      </c>
      <c r="X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17" t="str">
        <f t="shared" si="43"/>
        <v xml:space="preserve"> </v>
      </c>
      <c r="Z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17" t="str">
        <f t="shared" si="44"/>
        <v xml:space="preserve"> </v>
      </c>
      <c r="AB3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84" customFormat="1" ht="27">
      <c r="A345" s="170" t="str">
        <f t="shared" si="38"/>
        <v>71060601020000</v>
      </c>
      <c r="B345" s="171" t="s">
        <v>439</v>
      </c>
      <c r="C345" s="129" t="s">
        <v>157</v>
      </c>
      <c r="D345" s="128" t="s">
        <v>157</v>
      </c>
      <c r="E345" s="127" t="s">
        <v>106</v>
      </c>
      <c r="F345" s="172" t="s">
        <v>140</v>
      </c>
      <c r="G345" s="173" t="s">
        <v>440</v>
      </c>
      <c r="H345" s="141"/>
      <c r="I345" s="142"/>
      <c r="J345" s="143"/>
      <c r="K345" s="143"/>
      <c r="L345" s="24" t="s">
        <v>265</v>
      </c>
      <c r="M345" s="25"/>
      <c r="N345" s="183">
        <f>+'havelvac 7.2'!N400+'havelvac 7.3'!N400+'havelvac 7.4'!N400+'havelvac 7.5'!N400+'havelvac 7.6'!N400+'havelvac 7.7'!N400+'havelvac 7.9'!N400+'havelvac 7.8'!N400+'havelvac 7.10'!N400+'havelvac 7.11'!N400+'havelvac 7.12'!N400+'havelvac 7.13'!N398</f>
        <v>0</v>
      </c>
      <c r="O345" s="183">
        <f>+'havelvac 7.2'!O400+'havelvac 7.3'!O400+'havelvac 7.4'!O400+'havelvac 7.5'!O400+'havelvac 7.6'!O400+'havelvac 7.7'!O400+'havelvac 7.9'!O400+'havelvac 7.8'!O400+'havelvac 7.10'!O400+'havelvac 7.11'!O400+'havelvac 7.12'!O400+'havelvac 7.13'!O398</f>
        <v>0</v>
      </c>
      <c r="P345" s="216" t="str">
        <f t="shared" si="39"/>
        <v xml:space="preserve"> </v>
      </c>
      <c r="Q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16" t="str">
        <f t="shared" si="40"/>
        <v xml:space="preserve"> </v>
      </c>
      <c r="S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16" t="str">
        <f t="shared" si="41"/>
        <v xml:space="preserve"> </v>
      </c>
      <c r="U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83">
        <f>+'havelvac 7.2'!P400+'havelvac 7.3'!P400+'havelvac 7.4'!P400+'havelvac 7.5'!P400+'havelvac 7.6'!P400+'havelvac 7.7'!P400+'havelvac 7.9'!P400+'havelvac 7.8'!P400+'havelvac 7.10'!P400+'havelvac 7.11'!P400+'havelvac 7.12'!P400+'havelvac 7.13'!P398</f>
        <v>0</v>
      </c>
      <c r="W345" s="216" t="str">
        <f t="shared" si="42"/>
        <v xml:space="preserve"> </v>
      </c>
      <c r="X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16" t="str">
        <f t="shared" si="43"/>
        <v xml:space="preserve"> </v>
      </c>
      <c r="Z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16" t="str">
        <f t="shared" si="44"/>
        <v xml:space="preserve"> </v>
      </c>
      <c r="AB34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2" customFormat="1">
      <c r="A346" s="170" t="str">
        <f t="shared" si="38"/>
        <v>71060601024269</v>
      </c>
      <c r="B346" s="171" t="s">
        <v>439</v>
      </c>
      <c r="C346" s="129" t="s">
        <v>157</v>
      </c>
      <c r="D346" s="128" t="s">
        <v>157</v>
      </c>
      <c r="E346" s="127" t="s">
        <v>106</v>
      </c>
      <c r="F346" s="172" t="s">
        <v>140</v>
      </c>
      <c r="G346" s="126">
        <v>4269</v>
      </c>
      <c r="H346" s="15"/>
      <c r="I346" s="22"/>
      <c r="J346" s="23"/>
      <c r="K346" s="23"/>
      <c r="L346" s="27" t="s">
        <v>240</v>
      </c>
      <c r="M346" s="40">
        <v>4269</v>
      </c>
      <c r="N346" s="169">
        <f>+'havelvac 7.2'!N401+'havelvac 7.3'!N401+'havelvac 7.4'!N401+'havelvac 7.5'!N401+'havelvac 7.6'!N401+'havelvac 7.7'!N401+'havelvac 7.9'!N401+'havelvac 7.8'!N401+'havelvac 7.10'!N401+'havelvac 7.11'!N401+'havelvac 7.12'!N401+'havelvac 7.13'!N399</f>
        <v>0</v>
      </c>
      <c r="O346" s="169">
        <f>+'havelvac 7.2'!O401+'havelvac 7.3'!O401+'havelvac 7.4'!O401+'havelvac 7.5'!O401+'havelvac 7.6'!O401+'havelvac 7.7'!O401+'havelvac 7.9'!O401+'havelvac 7.8'!O401+'havelvac 7.10'!O401+'havelvac 7.11'!O401+'havelvac 7.12'!O401+'havelvac 7.13'!O399</f>
        <v>0</v>
      </c>
      <c r="P346" s="217" t="str">
        <f t="shared" si="39"/>
        <v xml:space="preserve"> </v>
      </c>
      <c r="Q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17" t="str">
        <f t="shared" si="40"/>
        <v xml:space="preserve"> </v>
      </c>
      <c r="S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17" t="str">
        <f t="shared" si="41"/>
        <v xml:space="preserve"> </v>
      </c>
      <c r="U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69">
        <f>+'havelvac 7.2'!P401+'havelvac 7.3'!P401+'havelvac 7.4'!P401+'havelvac 7.5'!P401+'havelvac 7.6'!P401+'havelvac 7.7'!P401+'havelvac 7.9'!P401+'havelvac 7.8'!P401+'havelvac 7.10'!P401+'havelvac 7.11'!P401+'havelvac 7.12'!P401+'havelvac 7.13'!P399</f>
        <v>0</v>
      </c>
      <c r="W346" s="217" t="str">
        <f t="shared" si="42"/>
        <v xml:space="preserve"> </v>
      </c>
      <c r="X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17" t="str">
        <f t="shared" si="43"/>
        <v xml:space="preserve"> </v>
      </c>
      <c r="Z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17" t="str">
        <f t="shared" si="44"/>
        <v xml:space="preserve"> </v>
      </c>
      <c r="AB34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2" customFormat="1">
      <c r="A347" s="170" t="str">
        <f t="shared" si="38"/>
        <v>71060601025113</v>
      </c>
      <c r="B347" s="171" t="s">
        <v>439</v>
      </c>
      <c r="C347" s="129" t="s">
        <v>157</v>
      </c>
      <c r="D347" s="128" t="s">
        <v>157</v>
      </c>
      <c r="E347" s="127" t="s">
        <v>106</v>
      </c>
      <c r="F347" s="172" t="s">
        <v>140</v>
      </c>
      <c r="G347" s="126">
        <v>5113</v>
      </c>
      <c r="H347" s="15"/>
      <c r="I347" s="22"/>
      <c r="J347" s="23"/>
      <c r="K347" s="23"/>
      <c r="L347" s="29" t="s">
        <v>174</v>
      </c>
      <c r="M347" s="30">
        <v>5113</v>
      </c>
      <c r="N347" s="169">
        <f>+'havelvac 7.2'!N402+'havelvac 7.3'!N402+'havelvac 7.4'!N402+'havelvac 7.5'!N402+'havelvac 7.6'!N402+'havelvac 7.7'!N402+'havelvac 7.9'!N402+'havelvac 7.8'!N402+'havelvac 7.10'!N402+'havelvac 7.11'!N402+'havelvac 7.12'!N402+'havelvac 7.13'!N400</f>
        <v>0</v>
      </c>
      <c r="O347" s="169">
        <f>+'havelvac 7.2'!O402+'havelvac 7.3'!O402+'havelvac 7.4'!O402+'havelvac 7.5'!O402+'havelvac 7.6'!O402+'havelvac 7.7'!O402+'havelvac 7.9'!O402+'havelvac 7.8'!O402+'havelvac 7.10'!O402+'havelvac 7.11'!O402+'havelvac 7.12'!O402+'havelvac 7.13'!O400</f>
        <v>0</v>
      </c>
      <c r="P347" s="217" t="str">
        <f t="shared" si="39"/>
        <v xml:space="preserve"> </v>
      </c>
      <c r="Q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17" t="str">
        <f t="shared" si="40"/>
        <v xml:space="preserve"> </v>
      </c>
      <c r="S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17" t="str">
        <f t="shared" si="41"/>
        <v xml:space="preserve"> </v>
      </c>
      <c r="U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69">
        <f>+'havelvac 7.2'!P402+'havelvac 7.3'!P402+'havelvac 7.4'!P402+'havelvac 7.5'!P402+'havelvac 7.6'!P402+'havelvac 7.7'!P402+'havelvac 7.9'!P402+'havelvac 7.8'!P402+'havelvac 7.10'!P402+'havelvac 7.11'!P402+'havelvac 7.12'!P402+'havelvac 7.13'!P400</f>
        <v>0</v>
      </c>
      <c r="W347" s="217" t="str">
        <f t="shared" si="42"/>
        <v xml:space="preserve"> </v>
      </c>
      <c r="X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17" t="str">
        <f t="shared" si="43"/>
        <v xml:space="preserve"> </v>
      </c>
      <c r="Z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17" t="str">
        <f t="shared" si="44"/>
        <v xml:space="preserve"> </v>
      </c>
      <c r="AB3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84" customFormat="1" ht="27">
      <c r="A348" s="170" t="str">
        <f t="shared" si="38"/>
        <v>71060601030000</v>
      </c>
      <c r="B348" s="171" t="s">
        <v>439</v>
      </c>
      <c r="C348" s="129" t="s">
        <v>157</v>
      </c>
      <c r="D348" s="128" t="s">
        <v>157</v>
      </c>
      <c r="E348" s="127" t="s">
        <v>106</v>
      </c>
      <c r="F348" s="172" t="s">
        <v>442</v>
      </c>
      <c r="G348" s="173" t="s">
        <v>440</v>
      </c>
      <c r="H348" s="141"/>
      <c r="I348" s="142"/>
      <c r="J348" s="143"/>
      <c r="K348" s="143"/>
      <c r="L348" s="24" t="s">
        <v>266</v>
      </c>
      <c r="M348" s="25"/>
      <c r="N348" s="183">
        <f>+'havelvac 7.2'!N403+'havelvac 7.3'!N403+'havelvac 7.4'!N403+'havelvac 7.5'!N403+'havelvac 7.6'!N403+'havelvac 7.7'!N403+'havelvac 7.9'!N403+'havelvac 7.8'!N403+'havelvac 7.10'!N403+'havelvac 7.11'!N403+'havelvac 7.12'!N403+'havelvac 7.13'!N401</f>
        <v>0</v>
      </c>
      <c r="O348" s="183">
        <f>+'havelvac 7.2'!O403+'havelvac 7.3'!O403+'havelvac 7.4'!O403+'havelvac 7.5'!O403+'havelvac 7.6'!O403+'havelvac 7.7'!O403+'havelvac 7.9'!O403+'havelvac 7.8'!O403+'havelvac 7.10'!O403+'havelvac 7.11'!O403+'havelvac 7.12'!O403+'havelvac 7.13'!O401</f>
        <v>0</v>
      </c>
      <c r="P348" s="216" t="str">
        <f t="shared" si="39"/>
        <v xml:space="preserve"> </v>
      </c>
      <c r="Q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16" t="str">
        <f t="shared" si="40"/>
        <v xml:space="preserve"> </v>
      </c>
      <c r="S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16" t="str">
        <f t="shared" si="41"/>
        <v xml:space="preserve"> </v>
      </c>
      <c r="U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83">
        <f>+'havelvac 7.2'!P403+'havelvac 7.3'!P403+'havelvac 7.4'!P403+'havelvac 7.5'!P403+'havelvac 7.6'!P403+'havelvac 7.7'!P403+'havelvac 7.9'!P403+'havelvac 7.8'!P403+'havelvac 7.10'!P403+'havelvac 7.11'!P403+'havelvac 7.12'!P403+'havelvac 7.13'!P401</f>
        <v>0</v>
      </c>
      <c r="W348" s="216" t="str">
        <f t="shared" si="42"/>
        <v xml:space="preserve"> </v>
      </c>
      <c r="X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16" t="str">
        <f t="shared" si="43"/>
        <v xml:space="preserve"> </v>
      </c>
      <c r="Z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16" t="str">
        <f t="shared" si="44"/>
        <v xml:space="preserve"> </v>
      </c>
      <c r="AB34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2" customFormat="1" ht="25.5" hidden="1">
      <c r="A349" s="170" t="str">
        <f t="shared" si="38"/>
        <v>71060601034251</v>
      </c>
      <c r="B349" s="171" t="s">
        <v>439</v>
      </c>
      <c r="C349" s="129" t="s">
        <v>157</v>
      </c>
      <c r="D349" s="128" t="s">
        <v>157</v>
      </c>
      <c r="E349" s="127" t="s">
        <v>106</v>
      </c>
      <c r="F349" s="172" t="s">
        <v>442</v>
      </c>
      <c r="G349" s="126">
        <v>4251</v>
      </c>
      <c r="H349" s="15"/>
      <c r="I349" s="22"/>
      <c r="J349" s="23"/>
      <c r="K349" s="23"/>
      <c r="L349" s="27" t="s">
        <v>142</v>
      </c>
      <c r="M349" s="40">
        <v>4251</v>
      </c>
      <c r="N349" s="169">
        <f>+'havelvac 7.2'!N404+'havelvac 7.3'!N404+'havelvac 7.4'!N404+'havelvac 7.5'!N404+'havelvac 7.6'!N404+'havelvac 7.7'!N404+'havelvac 7.9'!N404+'havelvac 7.8'!N404+'havelvac 7.10'!N404+'havelvac 7.11'!N404+'havelvac 7.12'!N404+'havelvac 7.13'!N402</f>
        <v>0</v>
      </c>
      <c r="O349" s="169">
        <f>+'havelvac 7.2'!O404+'havelvac 7.3'!O404+'havelvac 7.4'!O404+'havelvac 7.5'!O404+'havelvac 7.6'!O404+'havelvac 7.7'!O404+'havelvac 7.9'!O404+'havelvac 7.8'!O404+'havelvac 7.10'!O404+'havelvac 7.11'!O404+'havelvac 7.12'!O404+'havelvac 7.13'!O402</f>
        <v>0</v>
      </c>
      <c r="P349" s="217" t="str">
        <f t="shared" si="39"/>
        <v xml:space="preserve"> </v>
      </c>
      <c r="Q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17" t="str">
        <f t="shared" si="40"/>
        <v xml:space="preserve"> </v>
      </c>
      <c r="S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17" t="str">
        <f t="shared" si="41"/>
        <v xml:space="preserve"> </v>
      </c>
      <c r="U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69">
        <f>+'havelvac 7.2'!P404+'havelvac 7.3'!P404+'havelvac 7.4'!P404+'havelvac 7.5'!P404+'havelvac 7.6'!P404+'havelvac 7.7'!P404+'havelvac 7.9'!P404+'havelvac 7.8'!P404+'havelvac 7.10'!P404+'havelvac 7.11'!P404+'havelvac 7.12'!P404+'havelvac 7.13'!P402</f>
        <v>0</v>
      </c>
      <c r="W349" s="217" t="str">
        <f t="shared" si="42"/>
        <v xml:space="preserve"> </v>
      </c>
      <c r="X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17" t="str">
        <f t="shared" si="43"/>
        <v xml:space="preserve"> </v>
      </c>
      <c r="Z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17" t="str">
        <f t="shared" si="44"/>
        <v xml:space="preserve"> </v>
      </c>
      <c r="AB34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2" customFormat="1">
      <c r="A350" s="170" t="str">
        <f t="shared" si="38"/>
        <v>71060601034269</v>
      </c>
      <c r="B350" s="171" t="s">
        <v>439</v>
      </c>
      <c r="C350" s="129" t="s">
        <v>157</v>
      </c>
      <c r="D350" s="128" t="s">
        <v>157</v>
      </c>
      <c r="E350" s="127" t="s">
        <v>106</v>
      </c>
      <c r="F350" s="172" t="s">
        <v>442</v>
      </c>
      <c r="G350" s="126">
        <v>4269</v>
      </c>
      <c r="H350" s="15"/>
      <c r="I350" s="22"/>
      <c r="J350" s="23"/>
      <c r="K350" s="23"/>
      <c r="L350" s="27" t="s">
        <v>240</v>
      </c>
      <c r="M350" s="40">
        <v>4269</v>
      </c>
      <c r="N350" s="169">
        <f>+'havelvac 7.2'!N405+'havelvac 7.3'!N405+'havelvac 7.4'!N405+'havelvac 7.5'!N405+'havelvac 7.6'!N405+'havelvac 7.7'!N405+'havelvac 7.9'!N405+'havelvac 7.8'!N405+'havelvac 7.10'!N405+'havelvac 7.11'!N405+'havelvac 7.12'!N405+'havelvac 7.13'!N403</f>
        <v>0</v>
      </c>
      <c r="O350" s="169">
        <f>+'havelvac 7.2'!O405+'havelvac 7.3'!O405+'havelvac 7.4'!O405+'havelvac 7.5'!O405+'havelvac 7.6'!O405+'havelvac 7.7'!O405+'havelvac 7.9'!O405+'havelvac 7.8'!O405+'havelvac 7.10'!O405+'havelvac 7.11'!O405+'havelvac 7.12'!O405+'havelvac 7.13'!O403</f>
        <v>0</v>
      </c>
      <c r="P350" s="217" t="str">
        <f t="shared" si="39"/>
        <v xml:space="preserve"> </v>
      </c>
      <c r="Q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17" t="str">
        <f t="shared" si="40"/>
        <v xml:space="preserve"> </v>
      </c>
      <c r="S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17" t="str">
        <f t="shared" si="41"/>
        <v xml:space="preserve"> </v>
      </c>
      <c r="U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69">
        <f>+'havelvac 7.2'!P405+'havelvac 7.3'!P405+'havelvac 7.4'!P405+'havelvac 7.5'!P405+'havelvac 7.6'!P405+'havelvac 7.7'!P405+'havelvac 7.9'!P405+'havelvac 7.8'!P405+'havelvac 7.10'!P405+'havelvac 7.11'!P405+'havelvac 7.12'!P405+'havelvac 7.13'!P403</f>
        <v>0</v>
      </c>
      <c r="W350" s="217" t="str">
        <f t="shared" si="42"/>
        <v xml:space="preserve"> </v>
      </c>
      <c r="X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17" t="str">
        <f t="shared" si="43"/>
        <v xml:space="preserve"> </v>
      </c>
      <c r="Z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17" t="str">
        <f t="shared" si="44"/>
        <v xml:space="preserve"> </v>
      </c>
      <c r="AB3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2" customFormat="1" ht="25.5">
      <c r="A351" s="170" t="str">
        <f t="shared" ref="A351:A416" si="45">CONCATENATE(B351,C351,D351,E351,F351,G351)</f>
        <v>71060601034521</v>
      </c>
      <c r="B351" s="171" t="s">
        <v>439</v>
      </c>
      <c r="C351" s="129" t="s">
        <v>157</v>
      </c>
      <c r="D351" s="128" t="s">
        <v>157</v>
      </c>
      <c r="E351" s="127" t="s">
        <v>106</v>
      </c>
      <c r="F351" s="172" t="s">
        <v>442</v>
      </c>
      <c r="G351" s="126">
        <v>4521</v>
      </c>
      <c r="H351" s="15"/>
      <c r="I351" s="22"/>
      <c r="J351" s="23"/>
      <c r="K351" s="23"/>
      <c r="L351" s="27" t="s">
        <v>267</v>
      </c>
      <c r="M351" s="40">
        <v>4521</v>
      </c>
      <c r="N351" s="169">
        <f>+'havelvac 7.2'!N406+'havelvac 7.3'!N406+'havelvac 7.4'!N406+'havelvac 7.5'!N406+'havelvac 7.6'!N406+'havelvac 7.7'!N406+'havelvac 7.9'!N406+'havelvac 7.8'!N406+'havelvac 7.10'!N406+'havelvac 7.11'!N406+'havelvac 7.12'!N406+'havelvac 7.13'!N404</f>
        <v>0</v>
      </c>
      <c r="O351" s="169">
        <f>+'havelvac 7.2'!O406+'havelvac 7.3'!O406+'havelvac 7.4'!O406+'havelvac 7.5'!O406+'havelvac 7.6'!O406+'havelvac 7.7'!O406+'havelvac 7.9'!O406+'havelvac 7.8'!O406+'havelvac 7.10'!O406+'havelvac 7.11'!O406+'havelvac 7.12'!O406+'havelvac 7.13'!O404</f>
        <v>0</v>
      </c>
      <c r="P351" s="217" t="str">
        <f t="shared" si="39"/>
        <v xml:space="preserve"> </v>
      </c>
      <c r="Q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17" t="str">
        <f t="shared" si="40"/>
        <v xml:space="preserve"> </v>
      </c>
      <c r="S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17" t="str">
        <f t="shared" si="41"/>
        <v xml:space="preserve"> </v>
      </c>
      <c r="U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69">
        <f>+'havelvac 7.2'!P406+'havelvac 7.3'!P406+'havelvac 7.4'!P406+'havelvac 7.5'!P406+'havelvac 7.6'!P406+'havelvac 7.7'!P406+'havelvac 7.9'!P406+'havelvac 7.8'!P406+'havelvac 7.10'!P406+'havelvac 7.11'!P406+'havelvac 7.12'!P406+'havelvac 7.13'!P404</f>
        <v>0</v>
      </c>
      <c r="W351" s="217" t="str">
        <f t="shared" si="42"/>
        <v xml:space="preserve"> </v>
      </c>
      <c r="X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17" t="str">
        <f t="shared" si="43"/>
        <v xml:space="preserve"> </v>
      </c>
      <c r="Z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17" t="str">
        <f t="shared" si="44"/>
        <v xml:space="preserve"> </v>
      </c>
      <c r="AB3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2" customFormat="1" ht="25.5" hidden="1">
      <c r="A352" s="170" t="str">
        <f t="shared" si="45"/>
        <v>71060601034819</v>
      </c>
      <c r="B352" s="171" t="s">
        <v>439</v>
      </c>
      <c r="C352" s="129" t="s">
        <v>157</v>
      </c>
      <c r="D352" s="128" t="s">
        <v>157</v>
      </c>
      <c r="E352" s="127" t="s">
        <v>106</v>
      </c>
      <c r="F352" s="172" t="s">
        <v>442</v>
      </c>
      <c r="G352" s="126">
        <v>4819</v>
      </c>
      <c r="H352" s="15"/>
      <c r="I352" s="22"/>
      <c r="J352" s="23"/>
      <c r="K352" s="23"/>
      <c r="L352" s="27" t="s">
        <v>219</v>
      </c>
      <c r="M352" s="28">
        <v>4819</v>
      </c>
      <c r="N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7.13'!N405</f>
        <v>#REF!</v>
      </c>
      <c r="O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7.13'!O405</f>
        <v>#REF!</v>
      </c>
      <c r="P352" s="217" t="str">
        <f t="shared" si="39"/>
        <v xml:space="preserve"> </v>
      </c>
      <c r="Q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17" t="str">
        <f t="shared" si="40"/>
        <v xml:space="preserve"> </v>
      </c>
      <c r="S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17" t="str">
        <f t="shared" si="41"/>
        <v xml:space="preserve"> </v>
      </c>
      <c r="U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7.13'!P405</f>
        <v>#REF!</v>
      </c>
      <c r="W352" s="217" t="str">
        <f t="shared" si="42"/>
        <v xml:space="preserve"> </v>
      </c>
      <c r="X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17" t="str">
        <f t="shared" si="43"/>
        <v xml:space="preserve"> </v>
      </c>
      <c r="Z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17" t="str">
        <f t="shared" si="44"/>
        <v xml:space="preserve"> </v>
      </c>
      <c r="AB35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2" customFormat="1">
      <c r="A353" s="170" t="str">
        <f t="shared" si="45"/>
        <v>71060601035112</v>
      </c>
      <c r="B353" s="171" t="s">
        <v>439</v>
      </c>
      <c r="C353" s="129" t="s">
        <v>157</v>
      </c>
      <c r="D353" s="128" t="s">
        <v>157</v>
      </c>
      <c r="E353" s="127" t="s">
        <v>106</v>
      </c>
      <c r="F353" s="172" t="s">
        <v>442</v>
      </c>
      <c r="G353" s="126">
        <v>5112</v>
      </c>
      <c r="H353" s="22"/>
      <c r="I353" s="22"/>
      <c r="J353" s="23"/>
      <c r="K353" s="23"/>
      <c r="L353" s="27" t="s">
        <v>173</v>
      </c>
      <c r="M353" s="28">
        <v>5112</v>
      </c>
      <c r="N353" s="169">
        <f>+'havelvac 7.2'!N410+'havelvac 7.3'!N410+'havelvac 7.4'!N410+'havelvac 7.5'!N410+'havelvac 7.6'!N410+'havelvac 7.7'!N410+'havelvac 7.9'!N410+'havelvac 7.8'!N410+'havelvac 7.10'!N410+'havelvac 7.11'!N410+'havelvac 7.12'!N410+'havelvac 7.13'!N406</f>
        <v>0</v>
      </c>
      <c r="O353" s="169">
        <f>+'havelvac 7.2'!O410+'havelvac 7.3'!O410+'havelvac 7.4'!O410+'havelvac 7.5'!O410+'havelvac 7.6'!O410+'havelvac 7.7'!O410+'havelvac 7.9'!O410+'havelvac 7.8'!O410+'havelvac 7.10'!O410+'havelvac 7.11'!O410+'havelvac 7.12'!O410+'havelvac 7.13'!O406</f>
        <v>0</v>
      </c>
      <c r="P353" s="217" t="str">
        <f t="shared" si="39"/>
        <v xml:space="preserve"> </v>
      </c>
      <c r="Q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17" t="str">
        <f t="shared" si="40"/>
        <v xml:space="preserve"> </v>
      </c>
      <c r="S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17" t="str">
        <f t="shared" si="41"/>
        <v xml:space="preserve"> </v>
      </c>
      <c r="U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69">
        <f>+'havelvac 7.2'!P410+'havelvac 7.3'!P410+'havelvac 7.4'!P410+'havelvac 7.5'!P410+'havelvac 7.6'!P410+'havelvac 7.7'!P410+'havelvac 7.9'!P410+'havelvac 7.8'!P410+'havelvac 7.10'!P410+'havelvac 7.11'!P410+'havelvac 7.12'!P410+'havelvac 7.13'!P406</f>
        <v>0</v>
      </c>
      <c r="W353" s="217" t="str">
        <f t="shared" si="42"/>
        <v xml:space="preserve"> </v>
      </c>
      <c r="X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17" t="str">
        <f t="shared" si="43"/>
        <v xml:space="preserve"> </v>
      </c>
      <c r="Z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17" t="str">
        <f t="shared" si="44"/>
        <v xml:space="preserve"> </v>
      </c>
      <c r="AB3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2" customFormat="1">
      <c r="A354" s="170" t="str">
        <f t="shared" si="45"/>
        <v>71060601035113</v>
      </c>
      <c r="B354" s="171" t="s">
        <v>439</v>
      </c>
      <c r="C354" s="129" t="s">
        <v>157</v>
      </c>
      <c r="D354" s="128" t="s">
        <v>157</v>
      </c>
      <c r="E354" s="127" t="s">
        <v>106</v>
      </c>
      <c r="F354" s="172" t="s">
        <v>442</v>
      </c>
      <c r="G354" s="126">
        <v>5113</v>
      </c>
      <c r="H354" s="22"/>
      <c r="I354" s="22"/>
      <c r="J354" s="23"/>
      <c r="K354" s="23"/>
      <c r="L354" s="27" t="s">
        <v>174</v>
      </c>
      <c r="M354" s="28">
        <v>5113</v>
      </c>
      <c r="N354" s="169" t="e">
        <f>+'havelvac 7.2'!N411+'havelvac 7.3'!N411+'havelvac 7.4'!N411+'havelvac 7.5'!N411+'havelvac 7.6'!N411+'havelvac 7.7'!N411+'havelvac 7.9'!N411+'havelvac 7.8'!N411+'havelvac 7.10'!N411+'havelvac 7.11'!N411+'havelvac 7.12'!N411+'havelvac 7.13'!#REF!</f>
        <v>#REF!</v>
      </c>
      <c r="O354" s="169" t="e">
        <f>+'havelvac 7.2'!O411+'havelvac 7.3'!O411+'havelvac 7.4'!O411+'havelvac 7.5'!O411+'havelvac 7.6'!O411+'havelvac 7.7'!O411+'havelvac 7.9'!O411+'havelvac 7.8'!O411+'havelvac 7.10'!O411+'havelvac 7.11'!O411+'havelvac 7.12'!O411+'havelvac 7.13'!#REF!</f>
        <v>#REF!</v>
      </c>
      <c r="P354" s="217" t="str">
        <f t="shared" si="39"/>
        <v xml:space="preserve"> </v>
      </c>
      <c r="Q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17" t="str">
        <f t="shared" si="40"/>
        <v xml:space="preserve"> </v>
      </c>
      <c r="S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17" t="str">
        <f t="shared" si="41"/>
        <v xml:space="preserve"> </v>
      </c>
      <c r="U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69" t="e">
        <f>+'havelvac 7.2'!P411+'havelvac 7.3'!P411+'havelvac 7.4'!P411+'havelvac 7.5'!P411+'havelvac 7.6'!P411+'havelvac 7.7'!P411+'havelvac 7.9'!P411+'havelvac 7.8'!P411+'havelvac 7.10'!P411+'havelvac 7.11'!P411+'havelvac 7.12'!P411+'havelvac 7.13'!#REF!</f>
        <v>#REF!</v>
      </c>
      <c r="W354" s="217" t="str">
        <f t="shared" si="42"/>
        <v xml:space="preserve"> </v>
      </c>
      <c r="X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17" t="str">
        <f t="shared" si="43"/>
        <v xml:space="preserve"> </v>
      </c>
      <c r="Z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17" t="str">
        <f t="shared" si="44"/>
        <v xml:space="preserve"> </v>
      </c>
      <c r="AB35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2" customFormat="1">
      <c r="A355" s="170" t="str">
        <f t="shared" si="45"/>
        <v>71060601035129</v>
      </c>
      <c r="B355" s="171" t="s">
        <v>439</v>
      </c>
      <c r="C355" s="129" t="s">
        <v>157</v>
      </c>
      <c r="D355" s="128" t="s">
        <v>157</v>
      </c>
      <c r="E355" s="127" t="s">
        <v>106</v>
      </c>
      <c r="F355" s="172" t="s">
        <v>442</v>
      </c>
      <c r="G355" s="126">
        <v>5129</v>
      </c>
      <c r="H355" s="15"/>
      <c r="I355" s="22"/>
      <c r="J355" s="23"/>
      <c r="K355" s="23"/>
      <c r="L355" s="27" t="s">
        <v>268</v>
      </c>
      <c r="M355" s="40">
        <v>5129</v>
      </c>
      <c r="N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7.13'!N410</f>
        <v>#REF!</v>
      </c>
      <c r="O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7.13'!O410</f>
        <v>#REF!</v>
      </c>
      <c r="P355" s="217" t="str">
        <f t="shared" si="39"/>
        <v xml:space="preserve"> </v>
      </c>
      <c r="Q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17" t="str">
        <f t="shared" si="40"/>
        <v xml:space="preserve"> </v>
      </c>
      <c r="S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17" t="str">
        <f t="shared" si="41"/>
        <v xml:space="preserve"> </v>
      </c>
      <c r="U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7.13'!P410</f>
        <v>#REF!</v>
      </c>
      <c r="W355" s="217" t="str">
        <f t="shared" si="42"/>
        <v xml:space="preserve"> </v>
      </c>
      <c r="X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17" t="str">
        <f t="shared" si="43"/>
        <v xml:space="preserve"> </v>
      </c>
      <c r="Z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17" t="str">
        <f t="shared" si="44"/>
        <v xml:space="preserve"> </v>
      </c>
      <c r="AB3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84" customFormat="1" ht="27">
      <c r="A356" s="170" t="str">
        <f t="shared" si="45"/>
        <v>71060601040000</v>
      </c>
      <c r="B356" s="171" t="s">
        <v>439</v>
      </c>
      <c r="C356" s="129" t="s">
        <v>157</v>
      </c>
      <c r="D356" s="128" t="s">
        <v>157</v>
      </c>
      <c r="E356" s="127" t="s">
        <v>106</v>
      </c>
      <c r="F356" s="172" t="s">
        <v>155</v>
      </c>
      <c r="G356" s="173" t="s">
        <v>440</v>
      </c>
      <c r="H356" s="141"/>
      <c r="I356" s="142"/>
      <c r="J356" s="143"/>
      <c r="K356" s="143"/>
      <c r="L356" s="24" t="s">
        <v>269</v>
      </c>
      <c r="M356" s="25"/>
      <c r="N356" s="183">
        <f>+'havelvac 7.2'!N407+'havelvac 7.3'!N407+'havelvac 7.4'!N407+'havelvac 7.5'!N407+'havelvac 7.6'!N407+'havelvac 7.7'!N407+'havelvac 7.9'!N407+'havelvac 7.8'!N407+'havelvac 7.10'!N407+'havelvac 7.11'!N407+'havelvac 7.12'!N407+'havelvac 7.13'!N411</f>
        <v>0</v>
      </c>
      <c r="O356" s="183">
        <f>+'havelvac 7.2'!O407+'havelvac 7.3'!O407+'havelvac 7.4'!O407+'havelvac 7.5'!O407+'havelvac 7.6'!O407+'havelvac 7.7'!O407+'havelvac 7.9'!O407+'havelvac 7.8'!O407+'havelvac 7.10'!O407+'havelvac 7.11'!O407+'havelvac 7.12'!O407+'havelvac 7.13'!O411</f>
        <v>0</v>
      </c>
      <c r="P356" s="216" t="str">
        <f t="shared" si="39"/>
        <v xml:space="preserve"> </v>
      </c>
      <c r="Q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16" t="str">
        <f t="shared" si="40"/>
        <v xml:space="preserve"> </v>
      </c>
      <c r="S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16" t="str">
        <f t="shared" si="41"/>
        <v xml:space="preserve"> </v>
      </c>
      <c r="U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83">
        <f>+'havelvac 7.2'!P407+'havelvac 7.3'!P407+'havelvac 7.4'!P407+'havelvac 7.5'!P407+'havelvac 7.6'!P407+'havelvac 7.7'!P407+'havelvac 7.9'!P407+'havelvac 7.8'!P407+'havelvac 7.10'!P407+'havelvac 7.11'!P407+'havelvac 7.12'!P407+'havelvac 7.13'!P411</f>
        <v>0</v>
      </c>
      <c r="W356" s="216" t="str">
        <f t="shared" si="42"/>
        <v xml:space="preserve"> </v>
      </c>
      <c r="X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16" t="str">
        <f t="shared" si="43"/>
        <v xml:space="preserve"> </v>
      </c>
      <c r="Z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16" t="str">
        <f t="shared" si="44"/>
        <v xml:space="preserve"> </v>
      </c>
      <c r="AB3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2" customFormat="1" ht="25.5">
      <c r="A357" s="170" t="str">
        <f t="shared" si="45"/>
        <v>71060601044251</v>
      </c>
      <c r="B357" s="171" t="s">
        <v>439</v>
      </c>
      <c r="C357" s="129" t="s">
        <v>157</v>
      </c>
      <c r="D357" s="128" t="s">
        <v>157</v>
      </c>
      <c r="E357" s="127" t="s">
        <v>106</v>
      </c>
      <c r="F357" s="172" t="s">
        <v>155</v>
      </c>
      <c r="G357" s="126">
        <v>4251</v>
      </c>
      <c r="H357" s="22"/>
      <c r="I357" s="22"/>
      <c r="J357" s="23"/>
      <c r="K357" s="23"/>
      <c r="L357" s="27" t="s">
        <v>142</v>
      </c>
      <c r="M357" s="28">
        <v>4251</v>
      </c>
      <c r="N357" s="169" t="e">
        <f>+'havelvac 7.2'!N408+'havelvac 7.3'!N408+'havelvac 7.4'!N408+'havelvac 7.5'!N408+'havelvac 7.6'!N408+'havelvac 7.7'!N408+'havelvac 7.9'!N408+'havelvac 7.8'!N408+'havelvac 7.10'!N408+'havelvac 7.11'!N408+'havelvac 7.12'!N408+'havelvac 7.13'!#REF!</f>
        <v>#REF!</v>
      </c>
      <c r="O357" s="169" t="e">
        <f>+'havelvac 7.2'!O408+'havelvac 7.3'!O408+'havelvac 7.4'!O408+'havelvac 7.5'!O408+'havelvac 7.6'!O408+'havelvac 7.7'!O408+'havelvac 7.9'!O408+'havelvac 7.8'!O408+'havelvac 7.10'!O408+'havelvac 7.11'!O408+'havelvac 7.12'!O408+'havelvac 7.13'!#REF!</f>
        <v>#REF!</v>
      </c>
      <c r="P357" s="217" t="str">
        <f t="shared" si="39"/>
        <v xml:space="preserve"> </v>
      </c>
      <c r="Q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17" t="str">
        <f t="shared" si="40"/>
        <v xml:space="preserve"> </v>
      </c>
      <c r="S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17" t="str">
        <f t="shared" si="41"/>
        <v xml:space="preserve"> </v>
      </c>
      <c r="U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69" t="e">
        <f>+'havelvac 7.2'!P408+'havelvac 7.3'!P408+'havelvac 7.4'!P408+'havelvac 7.5'!P408+'havelvac 7.6'!P408+'havelvac 7.7'!P408+'havelvac 7.9'!P408+'havelvac 7.8'!P408+'havelvac 7.10'!P408+'havelvac 7.11'!P408+'havelvac 7.12'!P408+'havelvac 7.13'!#REF!</f>
        <v>#REF!</v>
      </c>
      <c r="W357" s="217" t="str">
        <f t="shared" si="42"/>
        <v xml:space="preserve"> </v>
      </c>
      <c r="X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17" t="str">
        <f t="shared" si="43"/>
        <v xml:space="preserve"> </v>
      </c>
      <c r="Z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17" t="str">
        <f t="shared" si="44"/>
        <v xml:space="preserve"> </v>
      </c>
      <c r="AB3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2" customFormat="1">
      <c r="A358" s="170" t="str">
        <f t="shared" si="45"/>
        <v>71060601044269</v>
      </c>
      <c r="B358" s="171" t="s">
        <v>439</v>
      </c>
      <c r="C358" s="129" t="s">
        <v>157</v>
      </c>
      <c r="D358" s="128" t="s">
        <v>157</v>
      </c>
      <c r="E358" s="127" t="s">
        <v>106</v>
      </c>
      <c r="F358" s="172" t="s">
        <v>155</v>
      </c>
      <c r="G358" s="126">
        <v>4269</v>
      </c>
      <c r="H358" s="15"/>
      <c r="I358" s="22"/>
      <c r="J358" s="23"/>
      <c r="K358" s="23"/>
      <c r="L358" s="27" t="s">
        <v>240</v>
      </c>
      <c r="M358" s="11">
        <v>4269</v>
      </c>
      <c r="N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7.13'!N407</f>
        <v>#REF!</v>
      </c>
      <c r="O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7.13'!O407</f>
        <v>#REF!</v>
      </c>
      <c r="P358" s="217" t="str">
        <f t="shared" si="39"/>
        <v xml:space="preserve"> </v>
      </c>
      <c r="Q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17" t="str">
        <f t="shared" si="40"/>
        <v xml:space="preserve"> </v>
      </c>
      <c r="S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17" t="str">
        <f t="shared" si="41"/>
        <v xml:space="preserve"> </v>
      </c>
      <c r="U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7.13'!P407</f>
        <v>#REF!</v>
      </c>
      <c r="W358" s="217" t="str">
        <f t="shared" si="42"/>
        <v xml:space="preserve"> </v>
      </c>
      <c r="X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17" t="str">
        <f t="shared" si="43"/>
        <v xml:space="preserve"> </v>
      </c>
      <c r="Z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17" t="str">
        <f t="shared" si="44"/>
        <v xml:space="preserve"> </v>
      </c>
      <c r="AB3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2" customFormat="1" ht="25.5">
      <c r="A359" s="170" t="str">
        <f t="shared" si="45"/>
        <v>71060601044521</v>
      </c>
      <c r="B359" s="171" t="s">
        <v>439</v>
      </c>
      <c r="C359" s="129" t="s">
        <v>157</v>
      </c>
      <c r="D359" s="128" t="s">
        <v>157</v>
      </c>
      <c r="E359" s="127" t="s">
        <v>106</v>
      </c>
      <c r="F359" s="172" t="s">
        <v>155</v>
      </c>
      <c r="G359" s="126">
        <v>4521</v>
      </c>
      <c r="H359" s="15"/>
      <c r="I359" s="22"/>
      <c r="J359" s="23"/>
      <c r="K359" s="23"/>
      <c r="L359" s="27" t="s">
        <v>267</v>
      </c>
      <c r="M359" s="11">
        <v>4521</v>
      </c>
      <c r="N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7.13'!N408</f>
        <v>#REF!</v>
      </c>
      <c r="O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7.13'!O408</f>
        <v>#REF!</v>
      </c>
      <c r="P359" s="217" t="str">
        <f t="shared" si="39"/>
        <v xml:space="preserve"> </v>
      </c>
      <c r="Q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17" t="str">
        <f t="shared" si="40"/>
        <v xml:space="preserve"> </v>
      </c>
      <c r="S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17" t="str">
        <f t="shared" si="41"/>
        <v xml:space="preserve"> </v>
      </c>
      <c r="U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7.13'!P408</f>
        <v>#REF!</v>
      </c>
      <c r="W359" s="217" t="str">
        <f t="shared" si="42"/>
        <v xml:space="preserve"> </v>
      </c>
      <c r="X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17" t="str">
        <f t="shared" si="43"/>
        <v xml:space="preserve"> </v>
      </c>
      <c r="Z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17" t="str">
        <f t="shared" si="44"/>
        <v xml:space="preserve"> </v>
      </c>
      <c r="AB3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2" customFormat="1" hidden="1">
      <c r="A360" s="170" t="str">
        <f t="shared" si="45"/>
        <v>71060601044639</v>
      </c>
      <c r="B360" s="171" t="s">
        <v>439</v>
      </c>
      <c r="C360" s="129" t="s">
        <v>157</v>
      </c>
      <c r="D360" s="128" t="s">
        <v>157</v>
      </c>
      <c r="E360" s="127" t="s">
        <v>106</v>
      </c>
      <c r="F360" s="172" t="s">
        <v>155</v>
      </c>
      <c r="G360" s="126">
        <v>4639</v>
      </c>
      <c r="H360" s="22"/>
      <c r="I360" s="22"/>
      <c r="J360" s="23"/>
      <c r="K360" s="23"/>
      <c r="L360" s="29" t="s">
        <v>211</v>
      </c>
      <c r="M360" s="44">
        <v>4639</v>
      </c>
      <c r="N360" s="169" t="e">
        <f>+'havelvac 7.2'!N412+'havelvac 7.3'!N412+'havelvac 7.4'!N412+'havelvac 7.5'!N412+'havelvac 7.6'!N412+'havelvac 7.7'!N412+'havelvac 7.9'!N412+'havelvac 7.8'!N412+'havelvac 7.10'!N412+'havelvac 7.11'!N412+'havelvac 7.12'!N412+'havelvac 7.13'!#REF!</f>
        <v>#REF!</v>
      </c>
      <c r="O360" s="169" t="e">
        <f>+'havelvac 7.2'!O412+'havelvac 7.3'!O412+'havelvac 7.4'!O412+'havelvac 7.5'!O412+'havelvac 7.6'!O412+'havelvac 7.7'!O412+'havelvac 7.9'!O412+'havelvac 7.8'!O412+'havelvac 7.10'!O412+'havelvac 7.11'!O412+'havelvac 7.12'!O412+'havelvac 7.13'!#REF!</f>
        <v>#REF!</v>
      </c>
      <c r="P360" s="217" t="str">
        <f t="shared" si="39"/>
        <v xml:space="preserve"> </v>
      </c>
      <c r="Q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17" t="str">
        <f t="shared" si="40"/>
        <v xml:space="preserve"> </v>
      </c>
      <c r="S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17" t="str">
        <f t="shared" si="41"/>
        <v xml:space="preserve"> </v>
      </c>
      <c r="U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69" t="e">
        <f>+'havelvac 7.2'!P412+'havelvac 7.3'!P412+'havelvac 7.4'!P412+'havelvac 7.5'!P412+'havelvac 7.6'!P412+'havelvac 7.7'!P412+'havelvac 7.9'!P412+'havelvac 7.8'!P412+'havelvac 7.10'!P412+'havelvac 7.11'!P412+'havelvac 7.12'!P412+'havelvac 7.13'!#REF!</f>
        <v>#REF!</v>
      </c>
      <c r="W360" s="217" t="str">
        <f t="shared" si="42"/>
        <v xml:space="preserve"> </v>
      </c>
      <c r="X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17" t="str">
        <f t="shared" si="43"/>
        <v xml:space="preserve"> </v>
      </c>
      <c r="Z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17" t="str">
        <f t="shared" si="44"/>
        <v xml:space="preserve"> </v>
      </c>
      <c r="AB3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2" customFormat="1" ht="25.5" hidden="1">
      <c r="A361" s="170" t="str">
        <f t="shared" si="45"/>
        <v>71060601044819</v>
      </c>
      <c r="B361" s="171" t="s">
        <v>439</v>
      </c>
      <c r="C361" s="129" t="s">
        <v>157</v>
      </c>
      <c r="D361" s="128" t="s">
        <v>157</v>
      </c>
      <c r="E361" s="127" t="s">
        <v>106</v>
      </c>
      <c r="F361" s="172" t="s">
        <v>155</v>
      </c>
      <c r="G361" s="173" t="s">
        <v>88</v>
      </c>
      <c r="H361" s="180"/>
      <c r="I361" s="180"/>
      <c r="J361" s="181"/>
      <c r="K361" s="182"/>
      <c r="L361" s="33" t="s">
        <v>219</v>
      </c>
      <c r="M361" s="10" t="s">
        <v>88</v>
      </c>
      <c r="N361" s="169" t="e">
        <f>+'havelvac 7.2'!N414+'havelvac 7.3'!N414+'havelvac 7.4'!N414+'havelvac 7.5'!N414+'havelvac 7.6'!N414+'havelvac 7.7'!N414+'havelvac 7.9'!N414+'havelvac 7.8'!N414+'havelvac 7.10'!N414+'havelvac 7.11'!N414+'havelvac 7.12'!N414+'havelvac 7.13'!#REF!</f>
        <v>#REF!</v>
      </c>
      <c r="O361" s="169" t="e">
        <f>+'havelvac 7.2'!O414+'havelvac 7.3'!O414+'havelvac 7.4'!O414+'havelvac 7.5'!O414+'havelvac 7.6'!O414+'havelvac 7.7'!O414+'havelvac 7.9'!O414+'havelvac 7.8'!O414+'havelvac 7.10'!O414+'havelvac 7.11'!O414+'havelvac 7.12'!O414+'havelvac 7.13'!#REF!</f>
        <v>#REF!</v>
      </c>
      <c r="P361" s="217" t="str">
        <f t="shared" si="39"/>
        <v xml:space="preserve"> </v>
      </c>
      <c r="Q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17" t="str">
        <f t="shared" si="40"/>
        <v xml:space="preserve"> </v>
      </c>
      <c r="S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17" t="str">
        <f t="shared" si="41"/>
        <v xml:space="preserve"> </v>
      </c>
      <c r="U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69" t="e">
        <f>+'havelvac 7.2'!P414+'havelvac 7.3'!P414+'havelvac 7.4'!P414+'havelvac 7.5'!P414+'havelvac 7.6'!P414+'havelvac 7.7'!P414+'havelvac 7.9'!P414+'havelvac 7.8'!P414+'havelvac 7.10'!P414+'havelvac 7.11'!P414+'havelvac 7.12'!P414+'havelvac 7.13'!#REF!</f>
        <v>#REF!</v>
      </c>
      <c r="W361" s="217" t="str">
        <f t="shared" si="42"/>
        <v xml:space="preserve"> </v>
      </c>
      <c r="X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17" t="str">
        <f t="shared" si="43"/>
        <v xml:space="preserve"> </v>
      </c>
      <c r="Z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17" t="str">
        <f t="shared" si="44"/>
        <v xml:space="preserve"> </v>
      </c>
      <c r="AB36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2" customFormat="1" hidden="1">
      <c r="A362" s="170" t="str">
        <f t="shared" si="45"/>
        <v>71060601045113</v>
      </c>
      <c r="B362" s="171" t="s">
        <v>439</v>
      </c>
      <c r="C362" s="129" t="s">
        <v>157</v>
      </c>
      <c r="D362" s="128" t="s">
        <v>157</v>
      </c>
      <c r="E362" s="127" t="s">
        <v>106</v>
      </c>
      <c r="F362" s="172" t="s">
        <v>155</v>
      </c>
      <c r="G362" s="126">
        <v>5113</v>
      </c>
      <c r="H362" s="22"/>
      <c r="I362" s="22"/>
      <c r="J362" s="23"/>
      <c r="K362" s="23"/>
      <c r="L362" s="27" t="s">
        <v>174</v>
      </c>
      <c r="M362" s="28">
        <v>5113</v>
      </c>
      <c r="N362" s="169">
        <f>+'havelvac 7.2'!N415+'havelvac 7.3'!N415+'havelvac 7.4'!N415+'havelvac 7.5'!N415+'havelvac 7.6'!N415+'havelvac 7.7'!N415+'havelvac 7.9'!N415+'havelvac 7.8'!N415+'havelvac 7.10'!N415+'havelvac 7.11'!N415+'havelvac 7.12'!N415+'havelvac 7.13'!N412</f>
        <v>0</v>
      </c>
      <c r="O362" s="169">
        <f>+'havelvac 7.2'!O415+'havelvac 7.3'!O415+'havelvac 7.4'!O415+'havelvac 7.5'!O415+'havelvac 7.6'!O415+'havelvac 7.7'!O415+'havelvac 7.9'!O415+'havelvac 7.8'!O415+'havelvac 7.10'!O415+'havelvac 7.11'!O415+'havelvac 7.12'!O415+'havelvac 7.13'!O412</f>
        <v>0</v>
      </c>
      <c r="P362" s="217" t="str">
        <f t="shared" si="39"/>
        <v xml:space="preserve"> </v>
      </c>
      <c r="Q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17" t="str">
        <f t="shared" si="40"/>
        <v xml:space="preserve"> </v>
      </c>
      <c r="S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17" t="str">
        <f t="shared" si="41"/>
        <v xml:space="preserve"> </v>
      </c>
      <c r="U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69">
        <f>+'havelvac 7.2'!P415+'havelvac 7.3'!P415+'havelvac 7.4'!P415+'havelvac 7.5'!P415+'havelvac 7.6'!P415+'havelvac 7.7'!P415+'havelvac 7.9'!P415+'havelvac 7.8'!P415+'havelvac 7.10'!P415+'havelvac 7.11'!P415+'havelvac 7.12'!P415+'havelvac 7.13'!P412</f>
        <v>0</v>
      </c>
      <c r="W362" s="217" t="str">
        <f t="shared" si="42"/>
        <v xml:space="preserve"> </v>
      </c>
      <c r="X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17" t="str">
        <f t="shared" si="43"/>
        <v xml:space="preserve"> </v>
      </c>
      <c r="Z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17" t="str">
        <f t="shared" si="44"/>
        <v xml:space="preserve"> </v>
      </c>
      <c r="AB36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84" customFormat="1" ht="13.5" hidden="1">
      <c r="A363" s="170" t="str">
        <f t="shared" si="45"/>
        <v>71060601050000</v>
      </c>
      <c r="B363" s="171" t="s">
        <v>439</v>
      </c>
      <c r="C363" s="129" t="s">
        <v>157</v>
      </c>
      <c r="D363" s="128" t="s">
        <v>157</v>
      </c>
      <c r="E363" s="127" t="s">
        <v>106</v>
      </c>
      <c r="F363" s="172" t="s">
        <v>149</v>
      </c>
      <c r="G363" s="173" t="s">
        <v>440</v>
      </c>
      <c r="H363" s="141"/>
      <c r="I363" s="142"/>
      <c r="J363" s="143"/>
      <c r="K363" s="143"/>
      <c r="L363" s="24" t="s">
        <v>270</v>
      </c>
      <c r="M363" s="25"/>
      <c r="N363" s="183">
        <f>+'havelvac 7.2'!N421+'havelvac 7.3'!N421+'havelvac 7.4'!N421+'havelvac 7.5'!N421+'havelvac 7.6'!N421+'havelvac 7.7'!N421+'havelvac 7.9'!N421+'havelvac 7.8'!N421+'havelvac 7.10'!N421+'havelvac 7.11'!N421+'havelvac 7.12'!N421+'havelvac 7.13'!N414</f>
        <v>0</v>
      </c>
      <c r="O363" s="183">
        <f>+'havelvac 7.2'!O421+'havelvac 7.3'!O421+'havelvac 7.4'!O421+'havelvac 7.5'!O421+'havelvac 7.6'!O421+'havelvac 7.7'!O421+'havelvac 7.9'!O421+'havelvac 7.8'!O421+'havelvac 7.10'!O421+'havelvac 7.11'!O421+'havelvac 7.12'!O421+'havelvac 7.13'!O414</f>
        <v>0</v>
      </c>
      <c r="P363" s="216" t="str">
        <f t="shared" si="39"/>
        <v xml:space="preserve"> </v>
      </c>
      <c r="Q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16" t="str">
        <f t="shared" si="40"/>
        <v xml:space="preserve"> </v>
      </c>
      <c r="S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16" t="str">
        <f t="shared" si="41"/>
        <v xml:space="preserve"> </v>
      </c>
      <c r="U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83">
        <f>+'havelvac 7.2'!P421+'havelvac 7.3'!P421+'havelvac 7.4'!P421+'havelvac 7.5'!P421+'havelvac 7.6'!P421+'havelvac 7.7'!P421+'havelvac 7.9'!P421+'havelvac 7.8'!P421+'havelvac 7.10'!P421+'havelvac 7.11'!P421+'havelvac 7.12'!P421+'havelvac 7.13'!P414</f>
        <v>0</v>
      </c>
      <c r="W363" s="216" t="str">
        <f t="shared" si="42"/>
        <v xml:space="preserve"> </v>
      </c>
      <c r="X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16" t="str">
        <f t="shared" si="43"/>
        <v xml:space="preserve"> </v>
      </c>
      <c r="Z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16" t="str">
        <f t="shared" si="44"/>
        <v xml:space="preserve"> </v>
      </c>
      <c r="AB3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2" customFormat="1" hidden="1">
      <c r="A364" s="170" t="str">
        <f t="shared" si="45"/>
        <v>71060601054861</v>
      </c>
      <c r="B364" s="171" t="s">
        <v>439</v>
      </c>
      <c r="C364" s="129" t="s">
        <v>157</v>
      </c>
      <c r="D364" s="128" t="s">
        <v>157</v>
      </c>
      <c r="E364" s="127" t="s">
        <v>106</v>
      </c>
      <c r="F364" s="172" t="s">
        <v>149</v>
      </c>
      <c r="G364" s="126">
        <v>4861</v>
      </c>
      <c r="H364" s="22"/>
      <c r="I364" s="22"/>
      <c r="J364" s="23"/>
      <c r="K364" s="23"/>
      <c r="L364" s="27" t="s">
        <v>134</v>
      </c>
      <c r="M364" s="28">
        <v>4861</v>
      </c>
      <c r="N364" s="169">
        <f>+'havelvac 7.2'!N422+'havelvac 7.3'!N422+'havelvac 7.4'!N422+'havelvac 7.5'!N422+'havelvac 7.6'!N422+'havelvac 7.7'!N422+'havelvac 7.9'!N422+'havelvac 7.8'!N422+'havelvac 7.10'!N422+'havelvac 7.11'!N422+'havelvac 7.12'!N422+'havelvac 7.13'!N415</f>
        <v>0</v>
      </c>
      <c r="O364" s="169">
        <f>+'havelvac 7.2'!O422+'havelvac 7.3'!O422+'havelvac 7.4'!O422+'havelvac 7.5'!O422+'havelvac 7.6'!O422+'havelvac 7.7'!O422+'havelvac 7.9'!O422+'havelvac 7.8'!O422+'havelvac 7.10'!O422+'havelvac 7.11'!O422+'havelvac 7.12'!O422+'havelvac 7.13'!O415</f>
        <v>0</v>
      </c>
      <c r="P364" s="217" t="str">
        <f t="shared" si="39"/>
        <v xml:space="preserve"> </v>
      </c>
      <c r="Q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17" t="str">
        <f t="shared" si="40"/>
        <v xml:space="preserve"> </v>
      </c>
      <c r="S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17" t="str">
        <f t="shared" si="41"/>
        <v xml:space="preserve"> </v>
      </c>
      <c r="U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69">
        <f>+'havelvac 7.2'!P422+'havelvac 7.3'!P422+'havelvac 7.4'!P422+'havelvac 7.5'!P422+'havelvac 7.6'!P422+'havelvac 7.7'!P422+'havelvac 7.9'!P422+'havelvac 7.8'!P422+'havelvac 7.10'!P422+'havelvac 7.11'!P422+'havelvac 7.12'!P422+'havelvac 7.13'!P415</f>
        <v>0</v>
      </c>
      <c r="W364" s="217" t="str">
        <f t="shared" si="42"/>
        <v xml:space="preserve"> </v>
      </c>
      <c r="X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17" t="str">
        <f t="shared" si="43"/>
        <v xml:space="preserve"> </v>
      </c>
      <c r="Z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17" t="str">
        <f t="shared" si="44"/>
        <v xml:space="preserve"> </v>
      </c>
      <c r="AB3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84" customFormat="1" ht="13.5" hidden="1">
      <c r="A365" s="170" t="str">
        <f t="shared" si="45"/>
        <v>71060601060000</v>
      </c>
      <c r="B365" s="171" t="s">
        <v>439</v>
      </c>
      <c r="C365" s="129" t="s">
        <v>157</v>
      </c>
      <c r="D365" s="128" t="s">
        <v>157</v>
      </c>
      <c r="E365" s="127" t="s">
        <v>106</v>
      </c>
      <c r="F365" s="172" t="s">
        <v>157</v>
      </c>
      <c r="G365" s="173" t="s">
        <v>440</v>
      </c>
      <c r="H365" s="141"/>
      <c r="I365" s="142"/>
      <c r="J365" s="143"/>
      <c r="K365" s="143"/>
      <c r="L365" s="24" t="s">
        <v>271</v>
      </c>
      <c r="M365" s="25"/>
      <c r="N365" s="183">
        <f>+'havelvac 7.2'!N423+'havelvac 7.3'!N423+'havelvac 7.4'!N423+'havelvac 7.5'!N423+'havelvac 7.6'!N423+'havelvac 7.7'!N423+'havelvac 7.9'!N423+'havelvac 7.8'!N423+'havelvac 7.10'!N423+'havelvac 7.11'!N423+'havelvac 7.12'!N423+'havelvac 7.13'!N421</f>
        <v>0</v>
      </c>
      <c r="O365" s="183">
        <f>+'havelvac 7.2'!O423+'havelvac 7.3'!O423+'havelvac 7.4'!O423+'havelvac 7.5'!O423+'havelvac 7.6'!O423+'havelvac 7.7'!O423+'havelvac 7.9'!O423+'havelvac 7.8'!O423+'havelvac 7.10'!O423+'havelvac 7.11'!O423+'havelvac 7.12'!O423+'havelvac 7.13'!O421</f>
        <v>0</v>
      </c>
      <c r="P365" s="216" t="str">
        <f t="shared" si="39"/>
        <v xml:space="preserve"> </v>
      </c>
      <c r="Q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16" t="str">
        <f t="shared" si="40"/>
        <v xml:space="preserve"> </v>
      </c>
      <c r="S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16" t="str">
        <f t="shared" si="41"/>
        <v xml:space="preserve"> </v>
      </c>
      <c r="U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83">
        <f>+'havelvac 7.2'!P423+'havelvac 7.3'!P423+'havelvac 7.4'!P423+'havelvac 7.5'!P423+'havelvac 7.6'!P423+'havelvac 7.7'!P423+'havelvac 7.9'!P423+'havelvac 7.8'!P423+'havelvac 7.10'!P423+'havelvac 7.11'!P423+'havelvac 7.12'!P423+'havelvac 7.13'!P421</f>
        <v>0</v>
      </c>
      <c r="W365" s="216" t="str">
        <f t="shared" si="42"/>
        <v xml:space="preserve"> </v>
      </c>
      <c r="X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16" t="str">
        <f t="shared" si="43"/>
        <v xml:space="preserve"> </v>
      </c>
      <c r="Z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16" t="str">
        <f t="shared" si="44"/>
        <v xml:space="preserve"> </v>
      </c>
      <c r="AB36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2" customFormat="1" ht="25.5" hidden="1">
      <c r="A366" s="170" t="str">
        <f t="shared" si="45"/>
        <v>71060601064638</v>
      </c>
      <c r="B366" s="171" t="s">
        <v>439</v>
      </c>
      <c r="C366" s="129" t="s">
        <v>157</v>
      </c>
      <c r="D366" s="128" t="s">
        <v>157</v>
      </c>
      <c r="E366" s="127" t="s">
        <v>106</v>
      </c>
      <c r="F366" s="172" t="s">
        <v>157</v>
      </c>
      <c r="G366" s="126">
        <v>4638</v>
      </c>
      <c r="H366" s="22"/>
      <c r="I366" s="22"/>
      <c r="J366" s="23"/>
      <c r="K366" s="23"/>
      <c r="L366" s="27" t="s">
        <v>241</v>
      </c>
      <c r="M366" s="28">
        <v>4638</v>
      </c>
      <c r="N366" s="169">
        <f>+'havelvac 7.2'!N424+'havelvac 7.3'!N424+'havelvac 7.4'!N424+'havelvac 7.5'!N424+'havelvac 7.6'!N424+'havelvac 7.7'!N424+'havelvac 7.9'!N424+'havelvac 7.8'!N424+'havelvac 7.10'!N424+'havelvac 7.11'!N424+'havelvac 7.12'!N424+'havelvac 7.13'!N422</f>
        <v>0</v>
      </c>
      <c r="O366" s="169">
        <f>+'havelvac 7.2'!O424+'havelvac 7.3'!O424+'havelvac 7.4'!O424+'havelvac 7.5'!O424+'havelvac 7.6'!O424+'havelvac 7.7'!O424+'havelvac 7.9'!O424+'havelvac 7.8'!O424+'havelvac 7.10'!O424+'havelvac 7.11'!O424+'havelvac 7.12'!O424+'havelvac 7.13'!O422</f>
        <v>0</v>
      </c>
      <c r="P366" s="217" t="str">
        <f t="shared" si="39"/>
        <v xml:space="preserve"> </v>
      </c>
      <c r="Q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17" t="str">
        <f t="shared" si="40"/>
        <v xml:space="preserve"> </v>
      </c>
      <c r="S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17" t="str">
        <f t="shared" si="41"/>
        <v xml:space="preserve"> </v>
      </c>
      <c r="U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69">
        <f>+'havelvac 7.2'!P424+'havelvac 7.3'!P424+'havelvac 7.4'!P424+'havelvac 7.5'!P424+'havelvac 7.6'!P424+'havelvac 7.7'!P424+'havelvac 7.9'!P424+'havelvac 7.8'!P424+'havelvac 7.10'!P424+'havelvac 7.11'!P424+'havelvac 7.12'!P424+'havelvac 7.13'!P422</f>
        <v>0</v>
      </c>
      <c r="W366" s="217" t="str">
        <f t="shared" si="42"/>
        <v xml:space="preserve"> </v>
      </c>
      <c r="X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17" t="str">
        <f t="shared" si="43"/>
        <v xml:space="preserve"> </v>
      </c>
      <c r="Z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17" t="str">
        <f t="shared" si="44"/>
        <v xml:space="preserve"> </v>
      </c>
      <c r="AB36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84" customFormat="1" ht="27" hidden="1">
      <c r="A367" s="170" t="str">
        <f t="shared" si="45"/>
        <v>71060601070000</v>
      </c>
      <c r="B367" s="171" t="s">
        <v>439</v>
      </c>
      <c r="C367" s="129" t="s">
        <v>157</v>
      </c>
      <c r="D367" s="128" t="s">
        <v>157</v>
      </c>
      <c r="E367" s="127" t="s">
        <v>106</v>
      </c>
      <c r="F367" s="172" t="s">
        <v>183</v>
      </c>
      <c r="G367" s="173" t="s">
        <v>440</v>
      </c>
      <c r="H367" s="141"/>
      <c r="I367" s="142"/>
      <c r="J367" s="143"/>
      <c r="K367" s="143"/>
      <c r="L367" s="24" t="s">
        <v>272</v>
      </c>
      <c r="M367" s="25"/>
      <c r="N367" s="183">
        <f>+'havelvac 7.2'!N425+'havelvac 7.3'!N425+'havelvac 7.4'!N425+'havelvac 7.5'!N425+'havelvac 7.6'!N425+'havelvac 7.7'!N425+'havelvac 7.9'!N425+'havelvac 7.8'!N425+'havelvac 7.10'!N425+'havelvac 7.11'!N425+'havelvac 7.12'!N425+'havelvac 7.13'!N423</f>
        <v>0</v>
      </c>
      <c r="O367" s="183">
        <f>+'havelvac 7.2'!O425+'havelvac 7.3'!O425+'havelvac 7.4'!O425+'havelvac 7.5'!O425+'havelvac 7.6'!O425+'havelvac 7.7'!O425+'havelvac 7.9'!O425+'havelvac 7.8'!O425+'havelvac 7.10'!O425+'havelvac 7.11'!O425+'havelvac 7.12'!O425+'havelvac 7.13'!O423</f>
        <v>0</v>
      </c>
      <c r="P367" s="216" t="str">
        <f t="shared" si="39"/>
        <v xml:space="preserve"> </v>
      </c>
      <c r="Q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16" t="str">
        <f t="shared" si="40"/>
        <v xml:space="preserve"> </v>
      </c>
      <c r="S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16" t="str">
        <f t="shared" si="41"/>
        <v xml:space="preserve"> </v>
      </c>
      <c r="U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83">
        <f>+'havelvac 7.2'!P425+'havelvac 7.3'!P425+'havelvac 7.4'!P425+'havelvac 7.5'!P425+'havelvac 7.6'!P425+'havelvac 7.7'!P425+'havelvac 7.9'!P425+'havelvac 7.8'!P425+'havelvac 7.10'!P425+'havelvac 7.11'!P425+'havelvac 7.12'!P425+'havelvac 7.13'!P423</f>
        <v>0</v>
      </c>
      <c r="W367" s="216" t="str">
        <f t="shared" si="42"/>
        <v xml:space="preserve"> </v>
      </c>
      <c r="X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16" t="str">
        <f t="shared" si="43"/>
        <v xml:space="preserve"> </v>
      </c>
      <c r="Z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16" t="str">
        <f t="shared" si="44"/>
        <v xml:space="preserve"> </v>
      </c>
      <c r="AB3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2" customFormat="1" ht="25.5" hidden="1">
      <c r="A368" s="170" t="str">
        <f t="shared" si="45"/>
        <v>71060601074251</v>
      </c>
      <c r="B368" s="171" t="s">
        <v>439</v>
      </c>
      <c r="C368" s="129" t="s">
        <v>157</v>
      </c>
      <c r="D368" s="128" t="s">
        <v>157</v>
      </c>
      <c r="E368" s="127" t="s">
        <v>106</v>
      </c>
      <c r="F368" s="172" t="s">
        <v>183</v>
      </c>
      <c r="G368" s="126">
        <v>4251</v>
      </c>
      <c r="H368" s="22"/>
      <c r="I368" s="22"/>
      <c r="J368" s="23"/>
      <c r="K368" s="23"/>
      <c r="L368" s="27" t="s">
        <v>142</v>
      </c>
      <c r="M368" s="28">
        <v>4251</v>
      </c>
      <c r="N368" s="169">
        <f>+'havelvac 7.2'!N313+'havelvac 7.3'!N313+'havelvac 7.4'!N313+'havelvac 7.5'!N313+'havelvac 7.6'!N313+'havelvac 7.7'!N313+'havelvac 7.9'!N313+'havelvac 7.8'!N313+'havelvac 7.10'!N313+'havelvac 7.11'!N313+'havelvac 7.12'!N313+'havelvac 7.13'!N424</f>
        <v>10347.5</v>
      </c>
      <c r="O368" s="169">
        <f>+'havelvac 7.2'!O313+'havelvac 7.3'!O313+'havelvac 7.4'!O313+'havelvac 7.5'!O313+'havelvac 7.6'!O313+'havelvac 7.7'!O313+'havelvac 7.9'!O313+'havelvac 7.8'!O313+'havelvac 7.10'!O313+'havelvac 7.11'!O313+'havelvac 7.12'!O313+'havelvac 7.13'!O424</f>
        <v>10347.5</v>
      </c>
      <c r="P368" s="217" t="str">
        <f t="shared" si="39"/>
        <v xml:space="preserve"> </v>
      </c>
      <c r="Q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17" t="str">
        <f t="shared" si="40"/>
        <v xml:space="preserve"> </v>
      </c>
      <c r="S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17" t="str">
        <f t="shared" si="41"/>
        <v xml:space="preserve"> </v>
      </c>
      <c r="U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69">
        <f>+'havelvac 7.2'!P313+'havelvac 7.3'!P313+'havelvac 7.4'!P313+'havelvac 7.5'!P313+'havelvac 7.6'!P313+'havelvac 7.7'!P313+'havelvac 7.9'!P313+'havelvac 7.8'!P313+'havelvac 7.10'!P313+'havelvac 7.11'!P313+'havelvac 7.12'!P313+'havelvac 7.13'!P424</f>
        <v>0</v>
      </c>
      <c r="W368" s="217" t="str">
        <f t="shared" si="42"/>
        <v xml:space="preserve"> </v>
      </c>
      <c r="X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17" t="str">
        <f t="shared" si="43"/>
        <v xml:space="preserve"> </v>
      </c>
      <c r="Z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17" t="str">
        <f t="shared" si="44"/>
        <v xml:space="preserve"> </v>
      </c>
      <c r="AB3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84" customFormat="1" ht="13.5">
      <c r="A369" s="170" t="str">
        <f t="shared" si="45"/>
        <v>71060601080000</v>
      </c>
      <c r="B369" s="171" t="s">
        <v>439</v>
      </c>
      <c r="C369" s="129" t="s">
        <v>157</v>
      </c>
      <c r="D369" s="128" t="s">
        <v>157</v>
      </c>
      <c r="E369" s="127" t="s">
        <v>106</v>
      </c>
      <c r="F369" s="172" t="s">
        <v>185</v>
      </c>
      <c r="G369" s="173" t="s">
        <v>440</v>
      </c>
      <c r="H369" s="141"/>
      <c r="I369" s="142"/>
      <c r="J369" s="143"/>
      <c r="K369" s="143"/>
      <c r="L369" s="24" t="s">
        <v>273</v>
      </c>
      <c r="M369" s="25"/>
      <c r="N369" s="183">
        <f>+'havelvac 7.2'!N314+'havelvac 7.3'!N314+'havelvac 7.4'!N314+'havelvac 7.5'!N314+'havelvac 7.6'!N314+'havelvac 7.7'!N314+'havelvac 7.9'!N314+'havelvac 7.8'!N314+'havelvac 7.10'!N314+'havelvac 7.11'!N314+'havelvac 7.12'!N314+'havelvac 7.13'!N425</f>
        <v>0</v>
      </c>
      <c r="O369" s="183">
        <f>+'havelvac 7.2'!O314+'havelvac 7.3'!O314+'havelvac 7.4'!O314+'havelvac 7.5'!O314+'havelvac 7.6'!O314+'havelvac 7.7'!O314+'havelvac 7.9'!O314+'havelvac 7.8'!O314+'havelvac 7.10'!O314+'havelvac 7.11'!O314+'havelvac 7.12'!O314+'havelvac 7.13'!O425</f>
        <v>0</v>
      </c>
      <c r="P369" s="216" t="str">
        <f t="shared" si="39"/>
        <v xml:space="preserve"> </v>
      </c>
      <c r="Q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16" t="str">
        <f t="shared" si="40"/>
        <v xml:space="preserve"> </v>
      </c>
      <c r="S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16" t="str">
        <f t="shared" si="41"/>
        <v xml:space="preserve"> </v>
      </c>
      <c r="U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83">
        <f>+'havelvac 7.2'!P314+'havelvac 7.3'!P314+'havelvac 7.4'!P314+'havelvac 7.5'!P314+'havelvac 7.6'!P314+'havelvac 7.7'!P314+'havelvac 7.9'!P314+'havelvac 7.8'!P314+'havelvac 7.10'!P314+'havelvac 7.11'!P314+'havelvac 7.12'!P314+'havelvac 7.13'!P425</f>
        <v>0</v>
      </c>
      <c r="W369" s="216" t="str">
        <f t="shared" si="42"/>
        <v xml:space="preserve"> </v>
      </c>
      <c r="X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16" t="str">
        <f t="shared" si="43"/>
        <v xml:space="preserve"> </v>
      </c>
      <c r="Z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16" t="str">
        <f t="shared" si="44"/>
        <v xml:space="preserve"> </v>
      </c>
      <c r="AB3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2" customFormat="1" ht="25.5">
      <c r="A370" s="170" t="str">
        <f t="shared" si="45"/>
        <v>71060601084251</v>
      </c>
      <c r="B370" s="171" t="s">
        <v>439</v>
      </c>
      <c r="C370" s="129" t="s">
        <v>157</v>
      </c>
      <c r="D370" s="128" t="s">
        <v>157</v>
      </c>
      <c r="E370" s="127" t="s">
        <v>106</v>
      </c>
      <c r="F370" s="172" t="s">
        <v>185</v>
      </c>
      <c r="G370" s="126">
        <v>4251</v>
      </c>
      <c r="H370" s="22"/>
      <c r="I370" s="22"/>
      <c r="J370" s="23"/>
      <c r="K370" s="23"/>
      <c r="L370" s="27" t="s">
        <v>142</v>
      </c>
      <c r="M370" s="28">
        <v>4251</v>
      </c>
      <c r="N370" s="169">
        <f>+'havelvac 7.2'!N315+'havelvac 7.3'!N315+'havelvac 7.4'!N315+'havelvac 7.5'!N315+'havelvac 7.6'!N315+'havelvac 7.7'!N315+'havelvac 7.9'!N315+'havelvac 7.8'!N315+'havelvac 7.10'!N315+'havelvac 7.11'!N315+'havelvac 7.12'!N315+'havelvac 7.13'!N313</f>
        <v>10347.5</v>
      </c>
      <c r="O370" s="169">
        <f>+'havelvac 7.2'!O315+'havelvac 7.3'!O315+'havelvac 7.4'!O315+'havelvac 7.5'!O315+'havelvac 7.6'!O315+'havelvac 7.7'!O315+'havelvac 7.9'!O315+'havelvac 7.8'!O315+'havelvac 7.10'!O315+'havelvac 7.11'!O315+'havelvac 7.12'!O315+'havelvac 7.13'!O313</f>
        <v>10347.5</v>
      </c>
      <c r="P370" s="217" t="str">
        <f t="shared" si="39"/>
        <v xml:space="preserve"> </v>
      </c>
      <c r="Q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17" t="str">
        <f t="shared" si="40"/>
        <v xml:space="preserve"> </v>
      </c>
      <c r="S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17" t="str">
        <f t="shared" si="41"/>
        <v xml:space="preserve"> </v>
      </c>
      <c r="U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69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370" s="217" t="str">
        <f t="shared" si="42"/>
        <v xml:space="preserve"> </v>
      </c>
      <c r="X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17" t="str">
        <f t="shared" si="43"/>
        <v xml:space="preserve"> </v>
      </c>
      <c r="Z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17" t="str">
        <f t="shared" si="44"/>
        <v xml:space="preserve"> </v>
      </c>
      <c r="AB3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2" customFormat="1" hidden="1">
      <c r="A371" s="170" t="str">
        <f t="shared" si="45"/>
        <v>71060601085113</v>
      </c>
      <c r="B371" s="171" t="s">
        <v>439</v>
      </c>
      <c r="C371" s="129" t="s">
        <v>157</v>
      </c>
      <c r="D371" s="128" t="s">
        <v>157</v>
      </c>
      <c r="E371" s="127" t="s">
        <v>106</v>
      </c>
      <c r="F371" s="172" t="s">
        <v>185</v>
      </c>
      <c r="G371" s="126">
        <v>5113</v>
      </c>
      <c r="H371" s="22"/>
      <c r="I371" s="22"/>
      <c r="J371" s="23"/>
      <c r="K371" s="23"/>
      <c r="L371" s="27" t="s">
        <v>174</v>
      </c>
      <c r="M371" s="28">
        <v>5113</v>
      </c>
      <c r="N371" s="169">
        <f>+'havelvac 7.2'!N426+'havelvac 7.3'!N426+'havelvac 7.4'!N426+'havelvac 7.5'!N426+'havelvac 7.6'!N426+'havelvac 7.7'!N426+'havelvac 7.9'!N426+'havelvac 7.8'!N426+'havelvac 7.10'!N426+'havelvac 7.11'!N426+'havelvac 7.12'!N426+'havelvac 7.13'!N314</f>
        <v>0</v>
      </c>
      <c r="O371" s="169">
        <f>+'havelvac 7.2'!O426+'havelvac 7.3'!O426+'havelvac 7.4'!O426+'havelvac 7.5'!O426+'havelvac 7.6'!O426+'havelvac 7.7'!O426+'havelvac 7.9'!O426+'havelvac 7.8'!O426+'havelvac 7.10'!O426+'havelvac 7.11'!O426+'havelvac 7.12'!O426+'havelvac 7.13'!O314</f>
        <v>0</v>
      </c>
      <c r="P371" s="217" t="str">
        <f t="shared" si="39"/>
        <v xml:space="preserve"> </v>
      </c>
      <c r="Q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17" t="str">
        <f t="shared" si="40"/>
        <v xml:space="preserve"> </v>
      </c>
      <c r="S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17" t="str">
        <f t="shared" si="41"/>
        <v xml:space="preserve"> </v>
      </c>
      <c r="U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69">
        <f>+'havelvac 7.2'!P426+'havelvac 7.3'!P426+'havelvac 7.4'!P426+'havelvac 7.5'!P426+'havelvac 7.6'!P426+'havelvac 7.7'!P426+'havelvac 7.9'!P426+'havelvac 7.8'!P426+'havelvac 7.10'!P426+'havelvac 7.11'!P426+'havelvac 7.12'!P426+'havelvac 7.13'!P314</f>
        <v>0</v>
      </c>
      <c r="W371" s="217" t="str">
        <f t="shared" si="42"/>
        <v xml:space="preserve"> </v>
      </c>
      <c r="X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17" t="str">
        <f t="shared" si="43"/>
        <v xml:space="preserve"> </v>
      </c>
      <c r="Z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17" t="str">
        <f t="shared" si="44"/>
        <v xml:space="preserve"> </v>
      </c>
      <c r="AB37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84" customFormat="1" ht="13.5">
      <c r="A372" s="170" t="str">
        <f t="shared" si="45"/>
        <v>71060601090000</v>
      </c>
      <c r="B372" s="171" t="s">
        <v>439</v>
      </c>
      <c r="C372" s="129" t="s">
        <v>157</v>
      </c>
      <c r="D372" s="128" t="s">
        <v>157</v>
      </c>
      <c r="E372" s="127" t="s">
        <v>106</v>
      </c>
      <c r="F372" s="172" t="s">
        <v>187</v>
      </c>
      <c r="G372" s="173" t="s">
        <v>440</v>
      </c>
      <c r="H372" s="141"/>
      <c r="I372" s="142"/>
      <c r="J372" s="143"/>
      <c r="K372" s="143"/>
      <c r="L372" s="24" t="s">
        <v>274</v>
      </c>
      <c r="M372" s="25"/>
      <c r="N372" s="183">
        <f>+'havelvac 7.2'!N427+'havelvac 7.3'!N427+'havelvac 7.4'!N427+'havelvac 7.5'!N427+'havelvac 7.6'!N427+'havelvac 7.7'!N427+'havelvac 7.9'!N427+'havelvac 7.8'!N427+'havelvac 7.10'!N427+'havelvac 7.11'!N427+'havelvac 7.12'!N427+'havelvac 7.13'!N315</f>
        <v>0</v>
      </c>
      <c r="O372" s="183">
        <f>+'havelvac 7.2'!O427+'havelvac 7.3'!O427+'havelvac 7.4'!O427+'havelvac 7.5'!O427+'havelvac 7.6'!O427+'havelvac 7.7'!O427+'havelvac 7.9'!O427+'havelvac 7.8'!O427+'havelvac 7.10'!O427+'havelvac 7.11'!O427+'havelvac 7.12'!O427+'havelvac 7.13'!O315</f>
        <v>0</v>
      </c>
      <c r="P372" s="216" t="str">
        <f t="shared" si="39"/>
        <v xml:space="preserve"> </v>
      </c>
      <c r="Q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16" t="str">
        <f t="shared" si="40"/>
        <v xml:space="preserve"> </v>
      </c>
      <c r="S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16" t="str">
        <f t="shared" si="41"/>
        <v xml:space="preserve"> </v>
      </c>
      <c r="U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83">
        <f>+'havelvac 7.2'!P427+'havelvac 7.3'!P427+'havelvac 7.4'!P427+'havelvac 7.5'!P427+'havelvac 7.6'!P427+'havelvac 7.7'!P427+'havelvac 7.9'!P427+'havelvac 7.8'!P427+'havelvac 7.10'!P427+'havelvac 7.11'!P427+'havelvac 7.12'!P427+'havelvac 7.13'!P315</f>
        <v>0</v>
      </c>
      <c r="W372" s="216" t="str">
        <f t="shared" si="42"/>
        <v xml:space="preserve"> </v>
      </c>
      <c r="X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16" t="str">
        <f t="shared" si="43"/>
        <v xml:space="preserve"> </v>
      </c>
      <c r="Z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16" t="str">
        <f t="shared" si="44"/>
        <v xml:space="preserve"> </v>
      </c>
      <c r="AB37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2" customFormat="1" ht="25.5" hidden="1">
      <c r="A373" s="170" t="str">
        <f t="shared" si="45"/>
        <v>71060601094251</v>
      </c>
      <c r="B373" s="171" t="s">
        <v>439</v>
      </c>
      <c r="C373" s="129" t="s">
        <v>157</v>
      </c>
      <c r="D373" s="128" t="s">
        <v>157</v>
      </c>
      <c r="E373" s="127" t="s">
        <v>106</v>
      </c>
      <c r="F373" s="172" t="s">
        <v>187</v>
      </c>
      <c r="G373" s="126">
        <v>4251</v>
      </c>
      <c r="H373" s="22"/>
      <c r="I373" s="22"/>
      <c r="J373" s="23"/>
      <c r="K373" s="23"/>
      <c r="L373" s="27" t="s">
        <v>142</v>
      </c>
      <c r="M373" s="28">
        <v>4251</v>
      </c>
      <c r="N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373" s="217" t="str">
        <f t="shared" si="39"/>
        <v xml:space="preserve"> </v>
      </c>
      <c r="Q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17" t="str">
        <f t="shared" si="40"/>
        <v xml:space="preserve"> </v>
      </c>
      <c r="S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17" t="str">
        <f t="shared" si="41"/>
        <v xml:space="preserve"> </v>
      </c>
      <c r="U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373" s="217" t="str">
        <f t="shared" si="42"/>
        <v xml:space="preserve"> </v>
      </c>
      <c r="X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17" t="str">
        <f t="shared" si="43"/>
        <v xml:space="preserve"> </v>
      </c>
      <c r="Z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17" t="str">
        <f t="shared" si="44"/>
        <v xml:space="preserve"> </v>
      </c>
      <c r="AB37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2" customFormat="1">
      <c r="A374" s="170" t="str">
        <f t="shared" si="45"/>
        <v>71060601095113</v>
      </c>
      <c r="B374" s="171" t="s">
        <v>439</v>
      </c>
      <c r="C374" s="129" t="s">
        <v>157</v>
      </c>
      <c r="D374" s="128" t="s">
        <v>157</v>
      </c>
      <c r="E374" s="127" t="s">
        <v>106</v>
      </c>
      <c r="F374" s="172" t="s">
        <v>187</v>
      </c>
      <c r="G374" s="126">
        <v>5113</v>
      </c>
      <c r="H374" s="15"/>
      <c r="I374" s="22"/>
      <c r="J374" s="23"/>
      <c r="K374" s="23"/>
      <c r="L374" s="27" t="s">
        <v>174</v>
      </c>
      <c r="M374" s="40">
        <v>5113</v>
      </c>
      <c r="N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374" s="217" t="str">
        <f t="shared" si="39"/>
        <v xml:space="preserve"> </v>
      </c>
      <c r="Q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17" t="str">
        <f t="shared" si="40"/>
        <v xml:space="preserve"> </v>
      </c>
      <c r="S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17" t="str">
        <f t="shared" si="41"/>
        <v xml:space="preserve"> </v>
      </c>
      <c r="U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374" s="217" t="str">
        <f t="shared" si="42"/>
        <v xml:space="preserve"> </v>
      </c>
      <c r="X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17" t="str">
        <f t="shared" si="43"/>
        <v xml:space="preserve"> </v>
      </c>
      <c r="Z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17" t="str">
        <f t="shared" si="44"/>
        <v xml:space="preserve"> </v>
      </c>
      <c r="AB3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58" customFormat="1" hidden="1">
      <c r="A375" s="118" t="str">
        <f t="shared" si="45"/>
        <v>71070000000000</v>
      </c>
      <c r="B375" s="120" t="s">
        <v>439</v>
      </c>
      <c r="C375" s="113" t="s">
        <v>183</v>
      </c>
      <c r="D375" s="114" t="s">
        <v>441</v>
      </c>
      <c r="E375" s="123" t="s">
        <v>441</v>
      </c>
      <c r="F375" s="124" t="s">
        <v>441</v>
      </c>
      <c r="G375" s="125" t="s">
        <v>440</v>
      </c>
      <c r="H375" s="164">
        <v>2700</v>
      </c>
      <c r="I375" s="198" t="s">
        <v>183</v>
      </c>
      <c r="J375" s="199">
        <v>0</v>
      </c>
      <c r="K375" s="199">
        <v>0</v>
      </c>
      <c r="L375" s="156" t="s">
        <v>275</v>
      </c>
      <c r="M375" s="165"/>
      <c r="N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12" t="str">
        <f t="shared" si="39"/>
        <v xml:space="preserve"> </v>
      </c>
      <c r="Q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12" t="str">
        <f t="shared" si="40"/>
        <v xml:space="preserve"> </v>
      </c>
      <c r="S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12" t="str">
        <f t="shared" si="41"/>
        <v xml:space="preserve"> </v>
      </c>
      <c r="U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12" t="str">
        <f t="shared" si="42"/>
        <v xml:space="preserve"> </v>
      </c>
      <c r="X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12" t="str">
        <f t="shared" si="43"/>
        <v xml:space="preserve"> </v>
      </c>
      <c r="Z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12" t="str">
        <f t="shared" si="44"/>
        <v xml:space="preserve"> </v>
      </c>
      <c r="AB37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18" t="str">
        <f t="shared" si="45"/>
        <v>71070000000001</v>
      </c>
      <c r="B376" s="120" t="s">
        <v>439</v>
      </c>
      <c r="C376" s="113" t="s">
        <v>183</v>
      </c>
      <c r="D376" s="114" t="s">
        <v>441</v>
      </c>
      <c r="E376" s="115" t="s">
        <v>441</v>
      </c>
      <c r="F376" s="116" t="s">
        <v>441</v>
      </c>
      <c r="G376" s="125" t="s">
        <v>96</v>
      </c>
      <c r="H376" s="22"/>
      <c r="I376" s="16"/>
      <c r="J376" s="17"/>
      <c r="K376" s="17"/>
      <c r="L376" s="27" t="s">
        <v>108</v>
      </c>
      <c r="M376" s="28"/>
      <c r="N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19" t="str">
        <f t="shared" si="39"/>
        <v xml:space="preserve"> </v>
      </c>
      <c r="Q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19" t="str">
        <f t="shared" si="40"/>
        <v xml:space="preserve"> </v>
      </c>
      <c r="S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19" t="str">
        <f t="shared" si="41"/>
        <v xml:space="preserve"> </v>
      </c>
      <c r="U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19" t="str">
        <f t="shared" si="42"/>
        <v xml:space="preserve"> </v>
      </c>
      <c r="X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19" t="str">
        <f t="shared" si="43"/>
        <v xml:space="preserve"> </v>
      </c>
      <c r="Z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19" t="str">
        <f t="shared" si="44"/>
        <v xml:space="preserve"> </v>
      </c>
      <c r="AB37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75" customFormat="1" ht="13.5" hidden="1">
      <c r="A377" s="170" t="str">
        <f t="shared" si="45"/>
        <v>71070100000000</v>
      </c>
      <c r="B377" s="171" t="s">
        <v>439</v>
      </c>
      <c r="C377" s="129" t="s">
        <v>183</v>
      </c>
      <c r="D377" s="128" t="s">
        <v>106</v>
      </c>
      <c r="E377" s="127" t="s">
        <v>441</v>
      </c>
      <c r="F377" s="172" t="s">
        <v>441</v>
      </c>
      <c r="G377" s="173" t="s">
        <v>440</v>
      </c>
      <c r="H377" s="166">
        <v>2710</v>
      </c>
      <c r="I377" s="159" t="s">
        <v>183</v>
      </c>
      <c r="J377" s="160">
        <v>1</v>
      </c>
      <c r="K377" s="160">
        <v>0</v>
      </c>
      <c r="L377" s="161" t="s">
        <v>276</v>
      </c>
      <c r="M377" s="167"/>
      <c r="N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14" t="str">
        <f t="shared" si="39"/>
        <v xml:space="preserve"> </v>
      </c>
      <c r="Q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14" t="str">
        <f t="shared" si="40"/>
        <v xml:space="preserve"> </v>
      </c>
      <c r="S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14" t="str">
        <f t="shared" si="41"/>
        <v xml:space="preserve"> </v>
      </c>
      <c r="U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14" t="str">
        <f t="shared" si="42"/>
        <v xml:space="preserve"> </v>
      </c>
      <c r="X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14" t="str">
        <f t="shared" si="43"/>
        <v xml:space="preserve"> </v>
      </c>
      <c r="Z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14" t="str">
        <f t="shared" si="44"/>
        <v xml:space="preserve"> </v>
      </c>
      <c r="AB37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2" customFormat="1" ht="12.75" hidden="1">
      <c r="A378" s="170" t="str">
        <f t="shared" si="45"/>
        <v>71070100000001</v>
      </c>
      <c r="B378" s="171" t="s">
        <v>439</v>
      </c>
      <c r="C378" s="129" t="s">
        <v>183</v>
      </c>
      <c r="D378" s="128" t="s">
        <v>106</v>
      </c>
      <c r="E378" s="127" t="s">
        <v>441</v>
      </c>
      <c r="F378" s="172" t="s">
        <v>441</v>
      </c>
      <c r="G378" s="173" t="s">
        <v>96</v>
      </c>
      <c r="H378" s="22"/>
      <c r="I378" s="16"/>
      <c r="J378" s="17"/>
      <c r="K378" s="17"/>
      <c r="L378" s="27" t="s">
        <v>110</v>
      </c>
      <c r="M378" s="28"/>
      <c r="N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13" t="str">
        <f t="shared" si="39"/>
        <v xml:space="preserve"> </v>
      </c>
      <c r="Q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13" t="str">
        <f t="shared" si="40"/>
        <v xml:space="preserve"> </v>
      </c>
      <c r="S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13" t="str">
        <f t="shared" si="41"/>
        <v xml:space="preserve"> </v>
      </c>
      <c r="U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13" t="str">
        <f t="shared" si="42"/>
        <v xml:space="preserve"> </v>
      </c>
      <c r="X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13" t="str">
        <f t="shared" si="43"/>
        <v xml:space="preserve"> </v>
      </c>
      <c r="Z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13" t="str">
        <f t="shared" si="44"/>
        <v xml:space="preserve"> </v>
      </c>
      <c r="AB37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79" customFormat="1" ht="12.75" hidden="1">
      <c r="A379" s="170" t="str">
        <f t="shared" si="45"/>
        <v>71070101000000</v>
      </c>
      <c r="B379" s="171" t="s">
        <v>439</v>
      </c>
      <c r="C379" s="129" t="s">
        <v>183</v>
      </c>
      <c r="D379" s="128" t="s">
        <v>106</v>
      </c>
      <c r="E379" s="127" t="s">
        <v>106</v>
      </c>
      <c r="F379" s="172" t="s">
        <v>441</v>
      </c>
      <c r="G379" s="173" t="s">
        <v>440</v>
      </c>
      <c r="H379" s="146">
        <v>2711</v>
      </c>
      <c r="I379" s="147" t="s">
        <v>183</v>
      </c>
      <c r="J379" s="148">
        <v>1</v>
      </c>
      <c r="K379" s="148">
        <v>1</v>
      </c>
      <c r="L379" s="149" t="s">
        <v>277</v>
      </c>
      <c r="M379" s="150"/>
      <c r="N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15" t="str">
        <f t="shared" si="39"/>
        <v xml:space="preserve"> </v>
      </c>
      <c r="Q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15" t="str">
        <f t="shared" si="40"/>
        <v xml:space="preserve"> </v>
      </c>
      <c r="S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15" t="str">
        <f t="shared" si="41"/>
        <v xml:space="preserve"> </v>
      </c>
      <c r="U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15" t="str">
        <f t="shared" si="42"/>
        <v xml:space="preserve"> </v>
      </c>
      <c r="X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15" t="str">
        <f t="shared" si="43"/>
        <v xml:space="preserve"> </v>
      </c>
      <c r="Z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15" t="str">
        <f t="shared" si="44"/>
        <v xml:space="preserve"> </v>
      </c>
      <c r="AB37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2" customFormat="1" ht="12.75" hidden="1">
      <c r="A380" s="170" t="str">
        <f t="shared" si="45"/>
        <v>71070101000001</v>
      </c>
      <c r="B380" s="171" t="s">
        <v>439</v>
      </c>
      <c r="C380" s="129" t="s">
        <v>183</v>
      </c>
      <c r="D380" s="128" t="s">
        <v>106</v>
      </c>
      <c r="E380" s="127" t="s">
        <v>106</v>
      </c>
      <c r="F380" s="172" t="s">
        <v>441</v>
      </c>
      <c r="G380" s="173" t="s">
        <v>96</v>
      </c>
      <c r="H380" s="22"/>
      <c r="I380" s="22"/>
      <c r="J380" s="23"/>
      <c r="K380" s="23"/>
      <c r="L380" s="27" t="s">
        <v>108</v>
      </c>
      <c r="M380" s="28"/>
      <c r="N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13" t="str">
        <f t="shared" si="39"/>
        <v xml:space="preserve"> </v>
      </c>
      <c r="Q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13" t="str">
        <f t="shared" si="40"/>
        <v xml:space="preserve"> </v>
      </c>
      <c r="S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13" t="str">
        <f t="shared" si="41"/>
        <v xml:space="preserve"> </v>
      </c>
      <c r="U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13" t="str">
        <f t="shared" si="42"/>
        <v xml:space="preserve"> </v>
      </c>
      <c r="X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13" t="str">
        <f t="shared" si="43"/>
        <v xml:space="preserve"> </v>
      </c>
      <c r="Z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13" t="str">
        <f t="shared" si="44"/>
        <v xml:space="preserve"> </v>
      </c>
      <c r="AB38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84" customFormat="1" ht="27" hidden="1">
      <c r="A381" s="170" t="str">
        <f t="shared" si="45"/>
        <v>71070101010000</v>
      </c>
      <c r="B381" s="171" t="s">
        <v>439</v>
      </c>
      <c r="C381" s="129" t="s">
        <v>183</v>
      </c>
      <c r="D381" s="128" t="s">
        <v>106</v>
      </c>
      <c r="E381" s="127" t="s">
        <v>106</v>
      </c>
      <c r="F381" s="172" t="s">
        <v>106</v>
      </c>
      <c r="G381" s="173" t="s">
        <v>440</v>
      </c>
      <c r="H381" s="141"/>
      <c r="I381" s="142"/>
      <c r="J381" s="143"/>
      <c r="K381" s="143"/>
      <c r="L381" s="24" t="s">
        <v>278</v>
      </c>
      <c r="M381" s="25"/>
      <c r="N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16" t="str">
        <f t="shared" si="39"/>
        <v xml:space="preserve"> </v>
      </c>
      <c r="Q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16" t="str">
        <f t="shared" si="40"/>
        <v xml:space="preserve"> </v>
      </c>
      <c r="S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16" t="str">
        <f t="shared" si="41"/>
        <v xml:space="preserve"> </v>
      </c>
      <c r="U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16" t="str">
        <f t="shared" si="42"/>
        <v xml:space="preserve"> </v>
      </c>
      <c r="X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16" t="str">
        <f t="shared" si="43"/>
        <v xml:space="preserve"> </v>
      </c>
      <c r="Z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16" t="str">
        <f t="shared" si="44"/>
        <v xml:space="preserve"> </v>
      </c>
      <c r="AB3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2" customFormat="1" hidden="1">
      <c r="A382" s="170" t="str">
        <f t="shared" si="45"/>
        <v>71070101015129</v>
      </c>
      <c r="B382" s="171" t="s">
        <v>439</v>
      </c>
      <c r="C382" s="129" t="s">
        <v>183</v>
      </c>
      <c r="D382" s="128" t="s">
        <v>106</v>
      </c>
      <c r="E382" s="127" t="s">
        <v>106</v>
      </c>
      <c r="F382" s="172" t="s">
        <v>106</v>
      </c>
      <c r="G382" s="126">
        <v>5129</v>
      </c>
      <c r="H382" s="22"/>
      <c r="I382" s="22"/>
      <c r="J382" s="23"/>
      <c r="K382" s="23"/>
      <c r="L382" s="27" t="s">
        <v>137</v>
      </c>
      <c r="M382" s="28">
        <v>5129</v>
      </c>
      <c r="N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17" t="str">
        <f t="shared" si="39"/>
        <v xml:space="preserve"> </v>
      </c>
      <c r="Q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17" t="str">
        <f t="shared" si="40"/>
        <v xml:space="preserve"> </v>
      </c>
      <c r="S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17" t="str">
        <f t="shared" si="41"/>
        <v xml:space="preserve"> </v>
      </c>
      <c r="U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17" t="str">
        <f t="shared" si="42"/>
        <v xml:space="preserve"> </v>
      </c>
      <c r="X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17" t="str">
        <f t="shared" si="43"/>
        <v xml:space="preserve"> </v>
      </c>
      <c r="Z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17" t="str">
        <f t="shared" si="44"/>
        <v xml:space="preserve"> </v>
      </c>
      <c r="AB3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75" customFormat="1" ht="13.5" hidden="1">
      <c r="A383" s="170" t="str">
        <f t="shared" si="45"/>
        <v>71070600000000</v>
      </c>
      <c r="B383" s="171" t="s">
        <v>439</v>
      </c>
      <c r="C383" s="129" t="s">
        <v>183</v>
      </c>
      <c r="D383" s="128" t="s">
        <v>157</v>
      </c>
      <c r="E383" s="127" t="s">
        <v>441</v>
      </c>
      <c r="F383" s="172" t="s">
        <v>441</v>
      </c>
      <c r="G383" s="173" t="s">
        <v>440</v>
      </c>
      <c r="H383" s="166">
        <v>2760</v>
      </c>
      <c r="I383" s="159" t="s">
        <v>183</v>
      </c>
      <c r="J383" s="160">
        <v>6</v>
      </c>
      <c r="K383" s="160">
        <v>0</v>
      </c>
      <c r="L383" s="161" t="s">
        <v>279</v>
      </c>
      <c r="M383" s="167"/>
      <c r="N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14" t="str">
        <f t="shared" si="39"/>
        <v xml:space="preserve"> </v>
      </c>
      <c r="Q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14" t="str">
        <f t="shared" si="40"/>
        <v xml:space="preserve"> </v>
      </c>
      <c r="S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14" t="str">
        <f t="shared" si="41"/>
        <v xml:space="preserve"> </v>
      </c>
      <c r="U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14" t="str">
        <f t="shared" si="42"/>
        <v xml:space="preserve"> </v>
      </c>
      <c r="X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14" t="str">
        <f t="shared" si="43"/>
        <v xml:space="preserve"> </v>
      </c>
      <c r="Z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14" t="str">
        <f t="shared" si="44"/>
        <v xml:space="preserve"> </v>
      </c>
      <c r="AB38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2" customFormat="1" ht="12.75" hidden="1">
      <c r="A384" s="170" t="str">
        <f t="shared" si="45"/>
        <v>71070600000001</v>
      </c>
      <c r="B384" s="171" t="s">
        <v>439</v>
      </c>
      <c r="C384" s="129" t="s">
        <v>183</v>
      </c>
      <c r="D384" s="128" t="s">
        <v>157</v>
      </c>
      <c r="E384" s="127" t="s">
        <v>441</v>
      </c>
      <c r="F384" s="172" t="s">
        <v>441</v>
      </c>
      <c r="G384" s="173" t="s">
        <v>96</v>
      </c>
      <c r="H384" s="22"/>
      <c r="I384" s="16"/>
      <c r="J384" s="17"/>
      <c r="K384" s="17"/>
      <c r="L384" s="27" t="s">
        <v>110</v>
      </c>
      <c r="M384" s="28"/>
      <c r="N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13" t="str">
        <f t="shared" si="39"/>
        <v xml:space="preserve"> </v>
      </c>
      <c r="Q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13" t="str">
        <f t="shared" si="40"/>
        <v xml:space="preserve"> </v>
      </c>
      <c r="S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13" t="str">
        <f t="shared" si="41"/>
        <v xml:space="preserve"> </v>
      </c>
      <c r="U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13" t="str">
        <f t="shared" si="42"/>
        <v xml:space="preserve"> </v>
      </c>
      <c r="X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13" t="str">
        <f t="shared" si="43"/>
        <v xml:space="preserve"> </v>
      </c>
      <c r="Z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13" t="str">
        <f t="shared" si="44"/>
        <v xml:space="preserve"> </v>
      </c>
      <c r="AB38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79" customFormat="1" ht="12.75" hidden="1">
      <c r="A385" s="170" t="str">
        <f t="shared" si="45"/>
        <v>71070601000000</v>
      </c>
      <c r="B385" s="171" t="s">
        <v>439</v>
      </c>
      <c r="C385" s="129" t="s">
        <v>183</v>
      </c>
      <c r="D385" s="128" t="s">
        <v>157</v>
      </c>
      <c r="E385" s="127" t="s">
        <v>106</v>
      </c>
      <c r="F385" s="172" t="s">
        <v>441</v>
      </c>
      <c r="G385" s="173" t="s">
        <v>440</v>
      </c>
      <c r="H385" s="146">
        <v>2761</v>
      </c>
      <c r="I385" s="147" t="s">
        <v>183</v>
      </c>
      <c r="J385" s="148">
        <v>6</v>
      </c>
      <c r="K385" s="148">
        <v>1</v>
      </c>
      <c r="L385" s="149" t="s">
        <v>280</v>
      </c>
      <c r="M385" s="150"/>
      <c r="N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15" t="str">
        <f t="shared" si="39"/>
        <v xml:space="preserve"> </v>
      </c>
      <c r="Q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15" t="str">
        <f t="shared" si="40"/>
        <v xml:space="preserve"> </v>
      </c>
      <c r="S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15" t="str">
        <f t="shared" si="41"/>
        <v xml:space="preserve"> </v>
      </c>
      <c r="U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15" t="str">
        <f t="shared" si="42"/>
        <v xml:space="preserve"> </v>
      </c>
      <c r="X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15" t="str">
        <f t="shared" si="43"/>
        <v xml:space="preserve"> </v>
      </c>
      <c r="Z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15" t="str">
        <f t="shared" si="44"/>
        <v xml:space="preserve"> </v>
      </c>
      <c r="AB3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2" customFormat="1" ht="12.75" hidden="1">
      <c r="A386" s="170" t="str">
        <f t="shared" si="45"/>
        <v>71070601000001</v>
      </c>
      <c r="B386" s="171" t="s">
        <v>439</v>
      </c>
      <c r="C386" s="129" t="s">
        <v>183</v>
      </c>
      <c r="D386" s="128" t="s">
        <v>157</v>
      </c>
      <c r="E386" s="127" t="s">
        <v>106</v>
      </c>
      <c r="F386" s="172" t="s">
        <v>441</v>
      </c>
      <c r="G386" s="173" t="s">
        <v>96</v>
      </c>
      <c r="H386" s="22"/>
      <c r="I386" s="22"/>
      <c r="J386" s="23"/>
      <c r="K386" s="23"/>
      <c r="L386" s="27" t="s">
        <v>108</v>
      </c>
      <c r="M386" s="28"/>
      <c r="N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13" t="str">
        <f t="shared" si="39"/>
        <v xml:space="preserve"> </v>
      </c>
      <c r="Q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13" t="str">
        <f t="shared" si="40"/>
        <v xml:space="preserve"> </v>
      </c>
      <c r="S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13" t="str">
        <f t="shared" si="41"/>
        <v xml:space="preserve"> </v>
      </c>
      <c r="U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13" t="str">
        <f t="shared" si="42"/>
        <v xml:space="preserve"> </v>
      </c>
      <c r="X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13" t="str">
        <f t="shared" si="43"/>
        <v xml:space="preserve"> </v>
      </c>
      <c r="Z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13" t="str">
        <f t="shared" si="44"/>
        <v xml:space="preserve"> </v>
      </c>
      <c r="AB3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84" customFormat="1" ht="13.5" hidden="1">
      <c r="A387" s="170" t="str">
        <f t="shared" si="45"/>
        <v>71070601010000</v>
      </c>
      <c r="B387" s="171" t="s">
        <v>439</v>
      </c>
      <c r="C387" s="129" t="s">
        <v>183</v>
      </c>
      <c r="D387" s="128" t="s">
        <v>157</v>
      </c>
      <c r="E387" s="127" t="s">
        <v>106</v>
      </c>
      <c r="F387" s="172" t="s">
        <v>106</v>
      </c>
      <c r="G387" s="173" t="s">
        <v>440</v>
      </c>
      <c r="H387" s="141"/>
      <c r="I387" s="142"/>
      <c r="J387" s="143"/>
      <c r="K387" s="143"/>
      <c r="L387" s="24" t="s">
        <v>281</v>
      </c>
      <c r="M387" s="25"/>
      <c r="N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16" t="str">
        <f t="shared" si="39"/>
        <v xml:space="preserve"> </v>
      </c>
      <c r="Q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16" t="str">
        <f t="shared" si="40"/>
        <v xml:space="preserve"> </v>
      </c>
      <c r="S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16" t="str">
        <f t="shared" si="41"/>
        <v xml:space="preserve"> </v>
      </c>
      <c r="U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16" t="str">
        <f t="shared" si="42"/>
        <v xml:space="preserve"> </v>
      </c>
      <c r="X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16" t="str">
        <f t="shared" si="43"/>
        <v xml:space="preserve"> </v>
      </c>
      <c r="Z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16" t="str">
        <f t="shared" si="44"/>
        <v xml:space="preserve"> </v>
      </c>
      <c r="AB3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2" customFormat="1" hidden="1">
      <c r="A388" s="170" t="str">
        <f t="shared" si="45"/>
        <v>71070601014639</v>
      </c>
      <c r="B388" s="171" t="s">
        <v>439</v>
      </c>
      <c r="C388" s="129" t="s">
        <v>183</v>
      </c>
      <c r="D388" s="128" t="s">
        <v>157</v>
      </c>
      <c r="E388" s="127" t="s">
        <v>106</v>
      </c>
      <c r="F388" s="172" t="s">
        <v>106</v>
      </c>
      <c r="G388" s="126">
        <v>4639</v>
      </c>
      <c r="H388" s="22"/>
      <c r="I388" s="22"/>
      <c r="J388" s="23"/>
      <c r="K388" s="23"/>
      <c r="L388" s="27" t="s">
        <v>167</v>
      </c>
      <c r="M388" s="28">
        <v>4639</v>
      </c>
      <c r="N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17" t="str">
        <f t="shared" si="39"/>
        <v xml:space="preserve"> </v>
      </c>
      <c r="Q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17" t="str">
        <f t="shared" si="40"/>
        <v xml:space="preserve"> </v>
      </c>
      <c r="S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17" t="str">
        <f t="shared" si="41"/>
        <v xml:space="preserve"> </v>
      </c>
      <c r="U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17" t="str">
        <f t="shared" si="42"/>
        <v xml:space="preserve"> </v>
      </c>
      <c r="X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17" t="str">
        <f t="shared" si="43"/>
        <v xml:space="preserve"> </v>
      </c>
      <c r="Z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17" t="str">
        <f t="shared" si="44"/>
        <v xml:space="preserve"> </v>
      </c>
      <c r="AB3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2" customFormat="1" hidden="1">
      <c r="A389" s="170" t="str">
        <f t="shared" si="45"/>
        <v>71070601015113</v>
      </c>
      <c r="B389" s="171" t="s">
        <v>439</v>
      </c>
      <c r="C389" s="129" t="s">
        <v>183</v>
      </c>
      <c r="D389" s="128" t="s">
        <v>157</v>
      </c>
      <c r="E389" s="127" t="s">
        <v>106</v>
      </c>
      <c r="F389" s="172" t="s">
        <v>106</v>
      </c>
      <c r="G389" s="126">
        <v>5113</v>
      </c>
      <c r="H389" s="22"/>
      <c r="I389" s="22"/>
      <c r="J389" s="23"/>
      <c r="K389" s="23"/>
      <c r="L389" s="26" t="s">
        <v>174</v>
      </c>
      <c r="M389" s="10">
        <v>5113</v>
      </c>
      <c r="N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17" t="str">
        <f t="shared" si="39"/>
        <v xml:space="preserve"> </v>
      </c>
      <c r="Q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17" t="str">
        <f t="shared" si="40"/>
        <v xml:space="preserve"> </v>
      </c>
      <c r="S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17" t="str">
        <f t="shared" si="41"/>
        <v xml:space="preserve"> </v>
      </c>
      <c r="U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17" t="str">
        <f t="shared" si="42"/>
        <v xml:space="preserve"> </v>
      </c>
      <c r="X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17" t="str">
        <f t="shared" si="43"/>
        <v xml:space="preserve"> </v>
      </c>
      <c r="Z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17" t="str">
        <f t="shared" si="44"/>
        <v xml:space="preserve"> </v>
      </c>
      <c r="AB3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84" customFormat="1" ht="13.5" hidden="1">
      <c r="A390" s="170" t="str">
        <f t="shared" si="45"/>
        <v>71070601020000</v>
      </c>
      <c r="B390" s="171" t="s">
        <v>439</v>
      </c>
      <c r="C390" s="129" t="s">
        <v>183</v>
      </c>
      <c r="D390" s="128" t="s">
        <v>157</v>
      </c>
      <c r="E390" s="127" t="s">
        <v>106</v>
      </c>
      <c r="F390" s="172" t="s">
        <v>140</v>
      </c>
      <c r="G390" s="173" t="s">
        <v>440</v>
      </c>
      <c r="H390" s="141"/>
      <c r="I390" s="142"/>
      <c r="J390" s="143"/>
      <c r="K390" s="143"/>
      <c r="L390" s="24" t="s">
        <v>282</v>
      </c>
      <c r="M390" s="25"/>
      <c r="N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16" t="str">
        <f t="shared" si="39"/>
        <v xml:space="preserve"> </v>
      </c>
      <c r="Q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16" t="str">
        <f t="shared" si="40"/>
        <v xml:space="preserve"> </v>
      </c>
      <c r="S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16" t="str">
        <f t="shared" si="41"/>
        <v xml:space="preserve"> </v>
      </c>
      <c r="U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16" t="str">
        <f t="shared" si="42"/>
        <v xml:space="preserve"> </v>
      </c>
      <c r="X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16" t="str">
        <f t="shared" si="43"/>
        <v xml:space="preserve"> </v>
      </c>
      <c r="Z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16" t="str">
        <f t="shared" si="44"/>
        <v xml:space="preserve"> </v>
      </c>
      <c r="AB3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2" customFormat="1" hidden="1">
      <c r="A391" s="170" t="str">
        <f t="shared" si="45"/>
        <v>71070601024241</v>
      </c>
      <c r="B391" s="171" t="s">
        <v>439</v>
      </c>
      <c r="C391" s="129" t="s">
        <v>183</v>
      </c>
      <c r="D391" s="128" t="s">
        <v>157</v>
      </c>
      <c r="E391" s="127" t="s">
        <v>106</v>
      </c>
      <c r="F391" s="172" t="s">
        <v>140</v>
      </c>
      <c r="G391" s="126">
        <v>4241</v>
      </c>
      <c r="H391" s="22"/>
      <c r="I391" s="22"/>
      <c r="J391" s="23"/>
      <c r="K391" s="23"/>
      <c r="L391" s="26" t="s">
        <v>126</v>
      </c>
      <c r="M391" s="10">
        <v>4241</v>
      </c>
      <c r="N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17" t="str">
        <f t="shared" si="39"/>
        <v xml:space="preserve"> </v>
      </c>
      <c r="Q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17" t="str">
        <f t="shared" si="40"/>
        <v xml:space="preserve"> </v>
      </c>
      <c r="S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17" t="str">
        <f t="shared" si="41"/>
        <v xml:space="preserve"> </v>
      </c>
      <c r="U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17" t="str">
        <f t="shared" si="42"/>
        <v xml:space="preserve"> </v>
      </c>
      <c r="X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17" t="str">
        <f t="shared" si="43"/>
        <v xml:space="preserve"> </v>
      </c>
      <c r="Z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17" t="str">
        <f t="shared" si="44"/>
        <v xml:space="preserve"> </v>
      </c>
      <c r="AB3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84" customFormat="1" ht="27" hidden="1">
      <c r="A392" s="170" t="str">
        <f t="shared" si="45"/>
        <v>71070601030000</v>
      </c>
      <c r="B392" s="171" t="s">
        <v>439</v>
      </c>
      <c r="C392" s="129" t="s">
        <v>183</v>
      </c>
      <c r="D392" s="128" t="s">
        <v>157</v>
      </c>
      <c r="E392" s="127" t="s">
        <v>106</v>
      </c>
      <c r="F392" s="172" t="s">
        <v>442</v>
      </c>
      <c r="G392" s="173" t="s">
        <v>440</v>
      </c>
      <c r="H392" s="142"/>
      <c r="I392" s="142"/>
      <c r="J392" s="143"/>
      <c r="K392" s="143"/>
      <c r="L392" s="24" t="s">
        <v>283</v>
      </c>
      <c r="M392" s="25"/>
      <c r="N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16" t="str">
        <f t="shared" si="39"/>
        <v xml:space="preserve"> </v>
      </c>
      <c r="Q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16" t="str">
        <f t="shared" si="40"/>
        <v xml:space="preserve"> </v>
      </c>
      <c r="S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16" t="str">
        <f t="shared" si="41"/>
        <v xml:space="preserve"> </v>
      </c>
      <c r="U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16" t="str">
        <f t="shared" si="42"/>
        <v xml:space="preserve"> </v>
      </c>
      <c r="X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16" t="str">
        <f t="shared" si="43"/>
        <v xml:space="preserve"> </v>
      </c>
      <c r="Z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16" t="str">
        <f t="shared" si="44"/>
        <v xml:space="preserve"> </v>
      </c>
      <c r="AB39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2" customFormat="1" hidden="1">
      <c r="A393" s="170" t="str">
        <f t="shared" si="45"/>
        <v>71070601034639</v>
      </c>
      <c r="B393" s="171" t="s">
        <v>439</v>
      </c>
      <c r="C393" s="129" t="s">
        <v>183</v>
      </c>
      <c r="D393" s="128" t="s">
        <v>157</v>
      </c>
      <c r="E393" s="127" t="s">
        <v>106</v>
      </c>
      <c r="F393" s="172" t="s">
        <v>442</v>
      </c>
      <c r="G393" s="126">
        <v>4639</v>
      </c>
      <c r="H393" s="22"/>
      <c r="I393" s="22"/>
      <c r="J393" s="23"/>
      <c r="K393" s="23"/>
      <c r="L393" s="27" t="s">
        <v>167</v>
      </c>
      <c r="M393" s="28">
        <v>4639</v>
      </c>
      <c r="N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17" t="str">
        <f t="shared" si="39"/>
        <v xml:space="preserve"> </v>
      </c>
      <c r="Q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17" t="str">
        <f t="shared" si="40"/>
        <v xml:space="preserve"> </v>
      </c>
      <c r="S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17" t="str">
        <f t="shared" si="41"/>
        <v xml:space="preserve"> </v>
      </c>
      <c r="U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17" t="str">
        <f t="shared" si="42"/>
        <v xml:space="preserve"> </v>
      </c>
      <c r="X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17" t="str">
        <f t="shared" si="43"/>
        <v xml:space="preserve"> </v>
      </c>
      <c r="Z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17" t="str">
        <f t="shared" si="44"/>
        <v xml:space="preserve"> </v>
      </c>
      <c r="AB39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2" customFormat="1" hidden="1">
      <c r="A394" s="170">
        <v>71070601035221</v>
      </c>
      <c r="B394" s="171" t="s">
        <v>439</v>
      </c>
      <c r="C394" s="129" t="s">
        <v>183</v>
      </c>
      <c r="D394" s="128" t="s">
        <v>157</v>
      </c>
      <c r="E394" s="127" t="s">
        <v>106</v>
      </c>
      <c r="F394" s="172" t="s">
        <v>442</v>
      </c>
      <c r="G394" s="126" t="s">
        <v>579</v>
      </c>
      <c r="H394" s="22"/>
      <c r="I394" s="22"/>
      <c r="J394" s="23"/>
      <c r="K394" s="23"/>
      <c r="L394" s="27" t="s">
        <v>428</v>
      </c>
      <c r="M394" s="28">
        <v>5221</v>
      </c>
      <c r="N394" s="169"/>
      <c r="O394" s="169"/>
      <c r="P394" s="217" t="str">
        <f t="shared" si="39"/>
        <v xml:space="preserve"> </v>
      </c>
      <c r="Q394" s="169"/>
      <c r="R394" s="217" t="str">
        <f t="shared" si="40"/>
        <v xml:space="preserve"> </v>
      </c>
      <c r="S394" s="169"/>
      <c r="T394" s="217" t="str">
        <f t="shared" si="41"/>
        <v xml:space="preserve"> </v>
      </c>
      <c r="U394" s="169"/>
      <c r="V394" s="169"/>
      <c r="W394" s="217" t="str">
        <f t="shared" si="42"/>
        <v xml:space="preserve"> </v>
      </c>
      <c r="X394" s="169"/>
      <c r="Y394" s="217" t="str">
        <f t="shared" si="43"/>
        <v xml:space="preserve"> </v>
      </c>
      <c r="Z394" s="169"/>
      <c r="AA394" s="217" t="str">
        <f t="shared" si="44"/>
        <v xml:space="preserve"> </v>
      </c>
      <c r="AB394" s="169"/>
    </row>
    <row r="395" spans="1:28" s="132" customFormat="1" ht="25.5" hidden="1">
      <c r="A395" s="170" t="str">
        <f t="shared" si="45"/>
        <v>71070601034819</v>
      </c>
      <c r="B395" s="171" t="s">
        <v>439</v>
      </c>
      <c r="C395" s="129" t="s">
        <v>183</v>
      </c>
      <c r="D395" s="128" t="s">
        <v>157</v>
      </c>
      <c r="E395" s="127" t="s">
        <v>106</v>
      </c>
      <c r="F395" s="172" t="s">
        <v>442</v>
      </c>
      <c r="G395" s="173" t="s">
        <v>88</v>
      </c>
      <c r="H395" s="180"/>
      <c r="I395" s="180"/>
      <c r="J395" s="181"/>
      <c r="K395" s="182"/>
      <c r="L395" s="33" t="s">
        <v>219</v>
      </c>
      <c r="M395" s="10" t="s">
        <v>88</v>
      </c>
      <c r="N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17" t="str">
        <f t="shared" si="39"/>
        <v xml:space="preserve"> </v>
      </c>
      <c r="Q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17" t="str">
        <f t="shared" si="40"/>
        <v xml:space="preserve"> </v>
      </c>
      <c r="S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17" t="str">
        <f t="shared" si="41"/>
        <v xml:space="preserve"> </v>
      </c>
      <c r="U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17" t="str">
        <f t="shared" si="42"/>
        <v xml:space="preserve"> </v>
      </c>
      <c r="X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17" t="str">
        <f t="shared" si="43"/>
        <v xml:space="preserve"> </v>
      </c>
      <c r="Z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17" t="str">
        <f t="shared" si="44"/>
        <v xml:space="preserve"> </v>
      </c>
      <c r="AB3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58" customFormat="1">
      <c r="A396" s="118" t="str">
        <f t="shared" si="45"/>
        <v>71080000000000</v>
      </c>
      <c r="B396" s="120" t="s">
        <v>439</v>
      </c>
      <c r="C396" s="113" t="s">
        <v>185</v>
      </c>
      <c r="D396" s="114" t="s">
        <v>441</v>
      </c>
      <c r="E396" s="123" t="s">
        <v>441</v>
      </c>
      <c r="F396" s="124" t="s">
        <v>441</v>
      </c>
      <c r="G396" s="125" t="s">
        <v>440</v>
      </c>
      <c r="H396" s="164">
        <v>2800</v>
      </c>
      <c r="I396" s="198" t="s">
        <v>185</v>
      </c>
      <c r="J396" s="199">
        <v>0</v>
      </c>
      <c r="K396" s="199">
        <v>0</v>
      </c>
      <c r="L396" s="156" t="s">
        <v>284</v>
      </c>
      <c r="M396" s="165"/>
      <c r="N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12" t="str">
        <f t="shared" si="39"/>
        <v xml:space="preserve"> </v>
      </c>
      <c r="Q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12" t="str">
        <f t="shared" si="40"/>
        <v xml:space="preserve"> </v>
      </c>
      <c r="S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12" t="str">
        <f t="shared" si="41"/>
        <v xml:space="preserve"> </v>
      </c>
      <c r="U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12" t="str">
        <f t="shared" si="42"/>
        <v xml:space="preserve"> </v>
      </c>
      <c r="X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12" t="str">
        <f t="shared" si="43"/>
        <v xml:space="preserve"> </v>
      </c>
      <c r="Z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12" t="str">
        <f t="shared" si="44"/>
        <v xml:space="preserve"> </v>
      </c>
      <c r="AB396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2" customFormat="1" ht="12.75">
      <c r="A397" s="170" t="str">
        <f t="shared" si="45"/>
        <v>71080000000001</v>
      </c>
      <c r="B397" s="171" t="s">
        <v>439</v>
      </c>
      <c r="C397" s="129" t="s">
        <v>185</v>
      </c>
      <c r="D397" s="128" t="s">
        <v>441</v>
      </c>
      <c r="E397" s="127" t="s">
        <v>441</v>
      </c>
      <c r="F397" s="172" t="s">
        <v>441</v>
      </c>
      <c r="G397" s="173" t="s">
        <v>96</v>
      </c>
      <c r="H397" s="22"/>
      <c r="I397" s="16"/>
      <c r="J397" s="17"/>
      <c r="K397" s="17"/>
      <c r="L397" s="27" t="s">
        <v>108</v>
      </c>
      <c r="M397" s="28"/>
      <c r="N397" s="176" t="e">
        <f>+'havelvac 7.2'!N438+'havelvac 7.3'!N438+'havelvac 7.4'!N438+'havelvac 7.5'!N438+'havelvac 7.6'!N438+'havelvac 7.7'!N438+'havelvac 7.9'!N438+'havelvac 7.8'!N438+'havelvac 7.10'!N438+'havelvac 7.11'!N438+'havelvac 7.12'!N438+'havelvac 7.13'!#REF!</f>
        <v>#REF!</v>
      </c>
      <c r="O397" s="176" t="e">
        <f>+'havelvac 7.2'!O438+'havelvac 7.3'!O438+'havelvac 7.4'!O438+'havelvac 7.5'!O438+'havelvac 7.6'!O438+'havelvac 7.7'!O438+'havelvac 7.9'!O438+'havelvac 7.8'!O438+'havelvac 7.10'!O438+'havelvac 7.11'!O438+'havelvac 7.12'!O438+'havelvac 7.13'!#REF!</f>
        <v>#REF!</v>
      </c>
      <c r="P397" s="213" t="str">
        <f t="shared" si="39"/>
        <v xml:space="preserve"> </v>
      </c>
      <c r="Q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13" t="str">
        <f t="shared" si="40"/>
        <v xml:space="preserve"> </v>
      </c>
      <c r="S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13" t="str">
        <f t="shared" si="41"/>
        <v xml:space="preserve"> </v>
      </c>
      <c r="U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76" t="e">
        <f>+'havelvac 7.2'!P438+'havelvac 7.3'!P438+'havelvac 7.4'!P438+'havelvac 7.5'!P438+'havelvac 7.6'!P438+'havelvac 7.7'!P438+'havelvac 7.9'!P438+'havelvac 7.8'!P438+'havelvac 7.10'!P438+'havelvac 7.11'!P438+'havelvac 7.12'!P438+'havelvac 7.13'!#REF!</f>
        <v>#REF!</v>
      </c>
      <c r="W397" s="213" t="str">
        <f t="shared" si="42"/>
        <v xml:space="preserve"> </v>
      </c>
      <c r="X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13" t="str">
        <f t="shared" si="43"/>
        <v xml:space="preserve"> </v>
      </c>
      <c r="Z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13" t="str">
        <f t="shared" si="44"/>
        <v xml:space="preserve"> </v>
      </c>
      <c r="AB3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75" customFormat="1" ht="13.5">
      <c r="A398" s="170" t="str">
        <f t="shared" si="45"/>
        <v>71080100000000</v>
      </c>
      <c r="B398" s="171" t="s">
        <v>439</v>
      </c>
      <c r="C398" s="129" t="s">
        <v>185</v>
      </c>
      <c r="D398" s="128" t="s">
        <v>106</v>
      </c>
      <c r="E398" s="127" t="s">
        <v>441</v>
      </c>
      <c r="F398" s="172" t="s">
        <v>441</v>
      </c>
      <c r="G398" s="173" t="s">
        <v>440</v>
      </c>
      <c r="H398" s="166">
        <v>2810</v>
      </c>
      <c r="I398" s="159" t="s">
        <v>185</v>
      </c>
      <c r="J398" s="160">
        <v>1</v>
      </c>
      <c r="K398" s="160">
        <v>0</v>
      </c>
      <c r="L398" s="161" t="s">
        <v>285</v>
      </c>
      <c r="M398" s="167"/>
      <c r="N398" s="174" t="e">
        <f>+'havelvac 7.2'!N439+'havelvac 7.3'!N439+'havelvac 7.4'!N439+'havelvac 7.5'!N439+'havelvac 7.6'!N439+'havelvac 7.7'!N439+'havelvac 7.9'!N439+'havelvac 7.8'!N439+'havelvac 7.10'!N439+'havelvac 7.11'!N439+'havelvac 7.12'!N439+'havelvac 7.13'!#REF!</f>
        <v>#REF!</v>
      </c>
      <c r="O398" s="174" t="e">
        <f>+'havelvac 7.2'!O439+'havelvac 7.3'!O439+'havelvac 7.4'!O439+'havelvac 7.5'!O439+'havelvac 7.6'!O439+'havelvac 7.7'!O439+'havelvac 7.9'!O439+'havelvac 7.8'!O439+'havelvac 7.10'!O439+'havelvac 7.11'!O439+'havelvac 7.12'!O439+'havelvac 7.13'!#REF!</f>
        <v>#REF!</v>
      </c>
      <c r="P398" s="214" t="str">
        <f t="shared" si="39"/>
        <v xml:space="preserve"> </v>
      </c>
      <c r="Q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14" t="str">
        <f t="shared" si="40"/>
        <v xml:space="preserve"> </v>
      </c>
      <c r="S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14" t="str">
        <f t="shared" si="41"/>
        <v xml:space="preserve"> </v>
      </c>
      <c r="U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74" t="e">
        <f>+'havelvac 7.2'!P439+'havelvac 7.3'!P439+'havelvac 7.4'!P439+'havelvac 7.5'!P439+'havelvac 7.6'!P439+'havelvac 7.7'!P439+'havelvac 7.9'!P439+'havelvac 7.8'!P439+'havelvac 7.10'!P439+'havelvac 7.11'!P439+'havelvac 7.12'!P439+'havelvac 7.13'!#REF!</f>
        <v>#REF!</v>
      </c>
      <c r="W398" s="214" t="str">
        <f t="shared" si="42"/>
        <v xml:space="preserve"> </v>
      </c>
      <c r="X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14" t="str">
        <f t="shared" si="43"/>
        <v xml:space="preserve"> </v>
      </c>
      <c r="Z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14" t="str">
        <f t="shared" si="44"/>
        <v xml:space="preserve"> </v>
      </c>
      <c r="AB398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2" customFormat="1" ht="12.75">
      <c r="A399" s="170" t="str">
        <f t="shared" si="45"/>
        <v>71080100000001</v>
      </c>
      <c r="B399" s="171" t="s">
        <v>439</v>
      </c>
      <c r="C399" s="129" t="s">
        <v>185</v>
      </c>
      <c r="D399" s="128" t="s">
        <v>106</v>
      </c>
      <c r="E399" s="127" t="s">
        <v>441</v>
      </c>
      <c r="F399" s="172" t="s">
        <v>441</v>
      </c>
      <c r="G399" s="173" t="s">
        <v>96</v>
      </c>
      <c r="H399" s="22"/>
      <c r="I399" s="16"/>
      <c r="J399" s="17"/>
      <c r="K399" s="17"/>
      <c r="L399" s="27" t="s">
        <v>110</v>
      </c>
      <c r="M399" s="28"/>
      <c r="N399" s="176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399" s="176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399" s="213" t="str">
        <f t="shared" si="39"/>
        <v xml:space="preserve"> </v>
      </c>
      <c r="Q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13" t="str">
        <f t="shared" si="40"/>
        <v xml:space="preserve"> </v>
      </c>
      <c r="S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13" t="str">
        <f t="shared" si="41"/>
        <v xml:space="preserve"> </v>
      </c>
      <c r="U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76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399" s="213" t="str">
        <f t="shared" si="42"/>
        <v xml:space="preserve"> </v>
      </c>
      <c r="X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13" t="str">
        <f t="shared" si="43"/>
        <v xml:space="preserve"> </v>
      </c>
      <c r="Z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13" t="str">
        <f t="shared" si="44"/>
        <v xml:space="preserve"> </v>
      </c>
      <c r="AB3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79" customFormat="1" ht="12.75">
      <c r="A400" s="170" t="str">
        <f t="shared" si="45"/>
        <v>71080101000000</v>
      </c>
      <c r="B400" s="171" t="s">
        <v>439</v>
      </c>
      <c r="C400" s="129" t="s">
        <v>185</v>
      </c>
      <c r="D400" s="128" t="s">
        <v>106</v>
      </c>
      <c r="E400" s="127" t="s">
        <v>106</v>
      </c>
      <c r="F400" s="172" t="s">
        <v>441</v>
      </c>
      <c r="G400" s="173" t="s">
        <v>440</v>
      </c>
      <c r="H400" s="146">
        <v>2811</v>
      </c>
      <c r="I400" s="147" t="s">
        <v>185</v>
      </c>
      <c r="J400" s="148">
        <v>1</v>
      </c>
      <c r="K400" s="148">
        <v>1</v>
      </c>
      <c r="L400" s="149" t="s">
        <v>285</v>
      </c>
      <c r="M400" s="150"/>
      <c r="N400" s="178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00" s="178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00" s="215" t="str">
        <f t="shared" ref="P400:P463" si="46">IFERROR(Q400/O400, " ")</f>
        <v xml:space="preserve"> </v>
      </c>
      <c r="Q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15" t="str">
        <f t="shared" ref="R400:R463" si="47">IFERROR(S400/O400, " ")</f>
        <v xml:space="preserve"> </v>
      </c>
      <c r="S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15" t="str">
        <f t="shared" ref="T400:T463" si="48">IFERROR(U400/O400, " ")</f>
        <v xml:space="preserve"> </v>
      </c>
      <c r="U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78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00" s="215" t="str">
        <f t="shared" ref="W400:W463" si="49">IFERROR(X400/V400, " ")</f>
        <v xml:space="preserve"> </v>
      </c>
      <c r="X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15" t="str">
        <f t="shared" ref="Y400:Y463" si="50">IFERROR(Z400/V400, " ")</f>
        <v xml:space="preserve"> </v>
      </c>
      <c r="Z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15" t="str">
        <f t="shared" ref="AA400:AA463" si="51">IFERROR(AB400/V400, " ")</f>
        <v xml:space="preserve"> </v>
      </c>
      <c r="AB400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2" customFormat="1" ht="12.75">
      <c r="A401" s="170" t="str">
        <f t="shared" si="45"/>
        <v>71080101000001</v>
      </c>
      <c r="B401" s="171" t="s">
        <v>439</v>
      </c>
      <c r="C401" s="129" t="s">
        <v>185</v>
      </c>
      <c r="D401" s="128" t="s">
        <v>106</v>
      </c>
      <c r="E401" s="127" t="s">
        <v>106</v>
      </c>
      <c r="F401" s="172" t="s">
        <v>441</v>
      </c>
      <c r="G401" s="173" t="s">
        <v>96</v>
      </c>
      <c r="H401" s="22"/>
      <c r="I401" s="22"/>
      <c r="J401" s="23"/>
      <c r="K401" s="23"/>
      <c r="L401" s="27" t="s">
        <v>108</v>
      </c>
      <c r="M401" s="28"/>
      <c r="N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7.13'!N440</f>
        <v>#REF!</v>
      </c>
      <c r="O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7.13'!O440</f>
        <v>#REF!</v>
      </c>
      <c r="P401" s="213" t="str">
        <f t="shared" si="46"/>
        <v xml:space="preserve"> </v>
      </c>
      <c r="Q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13" t="str">
        <f t="shared" si="47"/>
        <v xml:space="preserve"> </v>
      </c>
      <c r="S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13" t="str">
        <f t="shared" si="48"/>
        <v xml:space="preserve"> </v>
      </c>
      <c r="U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7.13'!P440</f>
        <v>#REF!</v>
      </c>
      <c r="W401" s="213" t="str">
        <f t="shared" si="49"/>
        <v xml:space="preserve"> </v>
      </c>
      <c r="X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13" t="str">
        <f t="shared" si="50"/>
        <v xml:space="preserve"> </v>
      </c>
      <c r="Z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13" t="str">
        <f t="shared" si="51"/>
        <v xml:space="preserve"> </v>
      </c>
      <c r="AB401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84" customFormat="1" ht="13.5">
      <c r="A402" s="170" t="str">
        <f t="shared" si="45"/>
        <v>71080101010000</v>
      </c>
      <c r="B402" s="171" t="s">
        <v>439</v>
      </c>
      <c r="C402" s="129" t="s">
        <v>185</v>
      </c>
      <c r="D402" s="128" t="s">
        <v>106</v>
      </c>
      <c r="E402" s="127" t="s">
        <v>106</v>
      </c>
      <c r="F402" s="172" t="s">
        <v>106</v>
      </c>
      <c r="G402" s="173" t="s">
        <v>440</v>
      </c>
      <c r="H402" s="141"/>
      <c r="I402" s="142"/>
      <c r="J402" s="143"/>
      <c r="K402" s="143"/>
      <c r="L402" s="24" t="s">
        <v>286</v>
      </c>
      <c r="M402" s="25"/>
      <c r="N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7.13'!N441</f>
        <v>#REF!</v>
      </c>
      <c r="O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7.13'!O441</f>
        <v>#REF!</v>
      </c>
      <c r="P402" s="216" t="str">
        <f t="shared" si="46"/>
        <v xml:space="preserve"> </v>
      </c>
      <c r="Q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16" t="str">
        <f t="shared" si="47"/>
        <v xml:space="preserve"> </v>
      </c>
      <c r="S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16" t="str">
        <f t="shared" si="48"/>
        <v xml:space="preserve"> </v>
      </c>
      <c r="U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7.13'!P441</f>
        <v>#REF!</v>
      </c>
      <c r="W402" s="216" t="str">
        <f t="shared" si="49"/>
        <v xml:space="preserve"> </v>
      </c>
      <c r="X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16" t="str">
        <f t="shared" si="50"/>
        <v xml:space="preserve"> </v>
      </c>
      <c r="Z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16" t="str">
        <f t="shared" si="51"/>
        <v xml:space="preserve"> </v>
      </c>
      <c r="AB40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2" customFormat="1">
      <c r="A403" s="170" t="str">
        <f t="shared" si="45"/>
        <v>71080101014239</v>
      </c>
      <c r="B403" s="171" t="s">
        <v>439</v>
      </c>
      <c r="C403" s="129" t="s">
        <v>185</v>
      </c>
      <c r="D403" s="128" t="s">
        <v>106</v>
      </c>
      <c r="E403" s="127" t="s">
        <v>106</v>
      </c>
      <c r="F403" s="172" t="s">
        <v>106</v>
      </c>
      <c r="G403" s="126">
        <v>4239</v>
      </c>
      <c r="H403" s="15"/>
      <c r="I403" s="22"/>
      <c r="J403" s="23"/>
      <c r="K403" s="23"/>
      <c r="L403" s="26" t="s">
        <v>125</v>
      </c>
      <c r="M403" s="28">
        <v>4239</v>
      </c>
      <c r="N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17" t="str">
        <f t="shared" si="46"/>
        <v xml:space="preserve"> </v>
      </c>
      <c r="Q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17" t="str">
        <f t="shared" si="47"/>
        <v xml:space="preserve"> </v>
      </c>
      <c r="S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17" t="str">
        <f t="shared" si="48"/>
        <v xml:space="preserve"> </v>
      </c>
      <c r="U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17" t="str">
        <f t="shared" si="49"/>
        <v xml:space="preserve"> </v>
      </c>
      <c r="X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17" t="str">
        <f t="shared" si="50"/>
        <v xml:space="preserve"> </v>
      </c>
      <c r="Z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17" t="str">
        <f t="shared" si="51"/>
        <v xml:space="preserve"> </v>
      </c>
      <c r="AB4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2" customFormat="1" hidden="1">
      <c r="A404" s="170" t="str">
        <f t="shared" si="45"/>
        <v>71080101014639</v>
      </c>
      <c r="B404" s="171" t="s">
        <v>439</v>
      </c>
      <c r="C404" s="129" t="s">
        <v>185</v>
      </c>
      <c r="D404" s="128" t="s">
        <v>106</v>
      </c>
      <c r="E404" s="127" t="s">
        <v>106</v>
      </c>
      <c r="F404" s="172" t="s">
        <v>106</v>
      </c>
      <c r="G404" s="126">
        <v>4639</v>
      </c>
      <c r="H404" s="22"/>
      <c r="I404" s="16"/>
      <c r="J404" s="17"/>
      <c r="K404" s="17"/>
      <c r="L404" s="27" t="s">
        <v>167</v>
      </c>
      <c r="M404" s="28">
        <v>4639</v>
      </c>
      <c r="N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17" t="str">
        <f t="shared" si="46"/>
        <v xml:space="preserve"> </v>
      </c>
      <c r="Q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17" t="str">
        <f t="shared" si="47"/>
        <v xml:space="preserve"> </v>
      </c>
      <c r="S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17" t="str">
        <f t="shared" si="48"/>
        <v xml:space="preserve"> </v>
      </c>
      <c r="U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17" t="str">
        <f t="shared" si="49"/>
        <v xml:space="preserve"> </v>
      </c>
      <c r="X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17" t="str">
        <f t="shared" si="50"/>
        <v xml:space="preserve"> </v>
      </c>
      <c r="Z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17" t="str">
        <f t="shared" si="51"/>
        <v xml:space="preserve"> </v>
      </c>
      <c r="AB4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84" customFormat="1" ht="27">
      <c r="A405" s="170" t="str">
        <f t="shared" si="45"/>
        <v>71080101020000</v>
      </c>
      <c r="B405" s="171" t="s">
        <v>439</v>
      </c>
      <c r="C405" s="129" t="s">
        <v>185</v>
      </c>
      <c r="D405" s="128" t="s">
        <v>106</v>
      </c>
      <c r="E405" s="127" t="s">
        <v>106</v>
      </c>
      <c r="F405" s="172" t="s">
        <v>140</v>
      </c>
      <c r="G405" s="173" t="s">
        <v>440</v>
      </c>
      <c r="H405" s="141"/>
      <c r="I405" s="142"/>
      <c r="J405" s="143"/>
      <c r="K405" s="143"/>
      <c r="L405" s="24" t="s">
        <v>287</v>
      </c>
      <c r="M405" s="25"/>
      <c r="N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16" t="str">
        <f t="shared" si="46"/>
        <v xml:space="preserve"> </v>
      </c>
      <c r="Q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16" t="str">
        <f t="shared" si="47"/>
        <v xml:space="preserve"> </v>
      </c>
      <c r="S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16" t="str">
        <f t="shared" si="48"/>
        <v xml:space="preserve"> </v>
      </c>
      <c r="U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16" t="str">
        <f t="shared" si="49"/>
        <v xml:space="preserve"> </v>
      </c>
      <c r="X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16" t="str">
        <f t="shared" si="50"/>
        <v xml:space="preserve"> </v>
      </c>
      <c r="Z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16" t="str">
        <f t="shared" si="51"/>
        <v xml:space="preserve"> </v>
      </c>
      <c r="AB40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2" customFormat="1" ht="25.5" hidden="1">
      <c r="A406" s="170" t="str">
        <f t="shared" si="45"/>
        <v>71080101024251</v>
      </c>
      <c r="B406" s="171" t="s">
        <v>439</v>
      </c>
      <c r="C406" s="129" t="s">
        <v>185</v>
      </c>
      <c r="D406" s="128" t="s">
        <v>106</v>
      </c>
      <c r="E406" s="127" t="s">
        <v>106</v>
      </c>
      <c r="F406" s="172" t="s">
        <v>140</v>
      </c>
      <c r="G406" s="126">
        <v>4251</v>
      </c>
      <c r="H406" s="15"/>
      <c r="I406" s="22"/>
      <c r="J406" s="23"/>
      <c r="K406" s="23"/>
      <c r="L406" s="27" t="s">
        <v>142</v>
      </c>
      <c r="M406" s="11">
        <v>4251</v>
      </c>
      <c r="N406" s="169" t="e">
        <f>+'havelvac 7.2'!N442+'havelvac 7.3'!N442+'havelvac 7.4'!N442+'havelvac 7.5'!N442+'havelvac 7.6'!N442+'havelvac 7.7'!N442+'havelvac 7.9'!N442+'havelvac 7.8'!N442+'havelvac 7.10'!N442+'havelvac 7.11'!N442+'havelvac 7.12'!N442+'havelvac 7.13'!#REF!</f>
        <v>#REF!</v>
      </c>
      <c r="O406" s="169" t="e">
        <f>+'havelvac 7.2'!O442+'havelvac 7.3'!O442+'havelvac 7.4'!O442+'havelvac 7.5'!O442+'havelvac 7.6'!O442+'havelvac 7.7'!O442+'havelvac 7.9'!O442+'havelvac 7.8'!O442+'havelvac 7.10'!O442+'havelvac 7.11'!O442+'havelvac 7.12'!O442+'havelvac 7.13'!#REF!</f>
        <v>#REF!</v>
      </c>
      <c r="P406" s="217" t="str">
        <f t="shared" si="46"/>
        <v xml:space="preserve"> </v>
      </c>
      <c r="Q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17" t="str">
        <f t="shared" si="47"/>
        <v xml:space="preserve"> </v>
      </c>
      <c r="S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17" t="str">
        <f t="shared" si="48"/>
        <v xml:space="preserve"> </v>
      </c>
      <c r="U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69" t="e">
        <f>+'havelvac 7.2'!P442+'havelvac 7.3'!P442+'havelvac 7.4'!P442+'havelvac 7.5'!P442+'havelvac 7.6'!P442+'havelvac 7.7'!P442+'havelvac 7.9'!P442+'havelvac 7.8'!P442+'havelvac 7.10'!P442+'havelvac 7.11'!P442+'havelvac 7.12'!P442+'havelvac 7.13'!#REF!</f>
        <v>#REF!</v>
      </c>
      <c r="W406" s="217" t="str">
        <f t="shared" si="49"/>
        <v xml:space="preserve"> </v>
      </c>
      <c r="X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17" t="str">
        <f t="shared" si="50"/>
        <v xml:space="preserve"> </v>
      </c>
      <c r="Z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17" t="str">
        <f t="shared" si="51"/>
        <v xml:space="preserve"> </v>
      </c>
      <c r="AB4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2" customFormat="1" hidden="1">
      <c r="A407" s="170" t="str">
        <f t="shared" si="45"/>
        <v>71080101024639</v>
      </c>
      <c r="B407" s="171" t="s">
        <v>439</v>
      </c>
      <c r="C407" s="129" t="s">
        <v>185</v>
      </c>
      <c r="D407" s="128" t="s">
        <v>106</v>
      </c>
      <c r="E407" s="127" t="s">
        <v>106</v>
      </c>
      <c r="F407" s="172" t="s">
        <v>140</v>
      </c>
      <c r="G407" s="126">
        <v>4639</v>
      </c>
      <c r="H407" s="22"/>
      <c r="I407" s="16"/>
      <c r="J407" s="17"/>
      <c r="K407" s="17"/>
      <c r="L407" s="27" t="s">
        <v>167</v>
      </c>
      <c r="M407" s="28">
        <v>4639</v>
      </c>
      <c r="N407" s="169" t="e">
        <f>+'havelvac 7.2'!N443+'havelvac 7.3'!N443+'havelvac 7.4'!N443+'havelvac 7.5'!N443+'havelvac 7.6'!N443+'havelvac 7.7'!N443+'havelvac 7.9'!N443+'havelvac 7.8'!N443+'havelvac 7.10'!N443+'havelvac 7.11'!N443+'havelvac 7.12'!N443+'havelvac 7.13'!#REF!</f>
        <v>#REF!</v>
      </c>
      <c r="O407" s="169" t="e">
        <f>+'havelvac 7.2'!O443+'havelvac 7.3'!O443+'havelvac 7.4'!O443+'havelvac 7.5'!O443+'havelvac 7.6'!O443+'havelvac 7.7'!O443+'havelvac 7.9'!O443+'havelvac 7.8'!O443+'havelvac 7.10'!O443+'havelvac 7.11'!O443+'havelvac 7.12'!O443+'havelvac 7.13'!#REF!</f>
        <v>#REF!</v>
      </c>
      <c r="P407" s="217" t="str">
        <f t="shared" si="46"/>
        <v xml:space="preserve"> </v>
      </c>
      <c r="Q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17" t="str">
        <f t="shared" si="47"/>
        <v xml:space="preserve"> </v>
      </c>
      <c r="S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17" t="str">
        <f t="shared" si="48"/>
        <v xml:space="preserve"> </v>
      </c>
      <c r="U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69" t="e">
        <f>+'havelvac 7.2'!P443+'havelvac 7.3'!P443+'havelvac 7.4'!P443+'havelvac 7.5'!P443+'havelvac 7.6'!P443+'havelvac 7.7'!P443+'havelvac 7.9'!P443+'havelvac 7.8'!P443+'havelvac 7.10'!P443+'havelvac 7.11'!P443+'havelvac 7.12'!P443+'havelvac 7.13'!#REF!</f>
        <v>#REF!</v>
      </c>
      <c r="W407" s="217" t="str">
        <f t="shared" si="49"/>
        <v xml:space="preserve"> </v>
      </c>
      <c r="X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17" t="str">
        <f t="shared" si="50"/>
        <v xml:space="preserve"> </v>
      </c>
      <c r="Z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17" t="str">
        <f t="shared" si="51"/>
        <v xml:space="preserve"> </v>
      </c>
      <c r="AB4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2" customFormat="1" ht="25.5" hidden="1">
      <c r="A408" s="170" t="str">
        <f t="shared" si="45"/>
        <v>71080101024819</v>
      </c>
      <c r="B408" s="171" t="s">
        <v>439</v>
      </c>
      <c r="C408" s="129" t="s">
        <v>185</v>
      </c>
      <c r="D408" s="128" t="s">
        <v>106</v>
      </c>
      <c r="E408" s="127" t="s">
        <v>106</v>
      </c>
      <c r="F408" s="172" t="s">
        <v>140</v>
      </c>
      <c r="G408" s="126">
        <v>4819</v>
      </c>
      <c r="H408" s="22"/>
      <c r="I408" s="16"/>
      <c r="J408" s="17"/>
      <c r="K408" s="17"/>
      <c r="L408" s="26" t="s">
        <v>219</v>
      </c>
      <c r="M408" s="10">
        <v>4819</v>
      </c>
      <c r="N408" s="169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08" s="169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08" s="217" t="str">
        <f t="shared" si="46"/>
        <v xml:space="preserve"> </v>
      </c>
      <c r="Q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17" t="str">
        <f t="shared" si="47"/>
        <v xml:space="preserve"> </v>
      </c>
      <c r="S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17" t="str">
        <f t="shared" si="48"/>
        <v xml:space="preserve"> </v>
      </c>
      <c r="U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69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08" s="217" t="str">
        <f t="shared" si="49"/>
        <v xml:space="preserve"> </v>
      </c>
      <c r="X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17" t="str">
        <f t="shared" si="50"/>
        <v xml:space="preserve"> </v>
      </c>
      <c r="Z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17" t="str">
        <f t="shared" si="51"/>
        <v xml:space="preserve"> </v>
      </c>
      <c r="AB4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2" customFormat="1">
      <c r="A409" s="170" t="str">
        <f t="shared" si="45"/>
        <v>71080101025112</v>
      </c>
      <c r="B409" s="171" t="s">
        <v>439</v>
      </c>
      <c r="C409" s="129" t="s">
        <v>185</v>
      </c>
      <c r="D409" s="128" t="s">
        <v>106</v>
      </c>
      <c r="E409" s="127" t="s">
        <v>106</v>
      </c>
      <c r="F409" s="172" t="s">
        <v>140</v>
      </c>
      <c r="G409" s="126">
        <v>5112</v>
      </c>
      <c r="H409" s="22"/>
      <c r="I409" s="16"/>
      <c r="J409" s="17"/>
      <c r="K409" s="17"/>
      <c r="L409" s="27" t="s">
        <v>173</v>
      </c>
      <c r="M409" s="28">
        <v>5112</v>
      </c>
      <c r="N409" s="169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09" s="169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09" s="217" t="str">
        <f t="shared" si="46"/>
        <v xml:space="preserve"> </v>
      </c>
      <c r="Q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17" t="str">
        <f t="shared" si="47"/>
        <v xml:space="preserve"> </v>
      </c>
      <c r="S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17" t="str">
        <f t="shared" si="48"/>
        <v xml:space="preserve"> </v>
      </c>
      <c r="U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69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09" s="217" t="str">
        <f t="shared" si="49"/>
        <v xml:space="preserve"> </v>
      </c>
      <c r="X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17" t="str">
        <f t="shared" si="50"/>
        <v xml:space="preserve"> </v>
      </c>
      <c r="Z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17" t="str">
        <f t="shared" si="51"/>
        <v xml:space="preserve"> </v>
      </c>
      <c r="AB40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2" customFormat="1" hidden="1">
      <c r="A410" s="170" t="str">
        <f t="shared" si="45"/>
        <v>71080101025113</v>
      </c>
      <c r="B410" s="171" t="s">
        <v>439</v>
      </c>
      <c r="C410" s="129" t="s">
        <v>185</v>
      </c>
      <c r="D410" s="128" t="s">
        <v>106</v>
      </c>
      <c r="E410" s="127" t="s">
        <v>106</v>
      </c>
      <c r="F410" s="172" t="s">
        <v>140</v>
      </c>
      <c r="G410" s="126">
        <v>5113</v>
      </c>
      <c r="H410" s="22"/>
      <c r="I410" s="16"/>
      <c r="J410" s="17"/>
      <c r="K410" s="17"/>
      <c r="L410" s="27" t="s">
        <v>174</v>
      </c>
      <c r="M410" s="28">
        <v>5113</v>
      </c>
      <c r="N410" s="169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10" s="169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10" s="217" t="str">
        <f t="shared" si="46"/>
        <v xml:space="preserve"> </v>
      </c>
      <c r="Q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17" t="str">
        <f t="shared" si="47"/>
        <v xml:space="preserve"> </v>
      </c>
      <c r="S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17" t="str">
        <f t="shared" si="48"/>
        <v xml:space="preserve"> </v>
      </c>
      <c r="U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69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10" s="217" t="str">
        <f t="shared" si="49"/>
        <v xml:space="preserve"> </v>
      </c>
      <c r="X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17" t="str">
        <f t="shared" si="50"/>
        <v xml:space="preserve"> </v>
      </c>
      <c r="Z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17" t="str">
        <f t="shared" si="51"/>
        <v xml:space="preserve"> </v>
      </c>
      <c r="AB4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84" customFormat="1" ht="13.5" hidden="1">
      <c r="A411" s="170" t="str">
        <f t="shared" si="45"/>
        <v>71080101030000</v>
      </c>
      <c r="B411" s="171" t="s">
        <v>439</v>
      </c>
      <c r="C411" s="129" t="s">
        <v>185</v>
      </c>
      <c r="D411" s="128" t="s">
        <v>106</v>
      </c>
      <c r="E411" s="127" t="s">
        <v>106</v>
      </c>
      <c r="F411" s="172" t="s">
        <v>442</v>
      </c>
      <c r="G411" s="173" t="s">
        <v>440</v>
      </c>
      <c r="H411" s="141"/>
      <c r="I411" s="142"/>
      <c r="J411" s="143"/>
      <c r="K411" s="143"/>
      <c r="L411" s="24" t="s">
        <v>288</v>
      </c>
      <c r="M411" s="25"/>
      <c r="N411" s="183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11" s="183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11" s="216" t="str">
        <f t="shared" si="46"/>
        <v xml:space="preserve"> </v>
      </c>
      <c r="Q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16" t="str">
        <f t="shared" si="47"/>
        <v xml:space="preserve"> </v>
      </c>
      <c r="S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16" t="str">
        <f t="shared" si="48"/>
        <v xml:space="preserve"> </v>
      </c>
      <c r="U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83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11" s="216" t="str">
        <f t="shared" si="49"/>
        <v xml:space="preserve"> </v>
      </c>
      <c r="X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16" t="str">
        <f t="shared" si="50"/>
        <v xml:space="preserve"> </v>
      </c>
      <c r="Z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16" t="str">
        <f t="shared" si="51"/>
        <v xml:space="preserve"> </v>
      </c>
      <c r="AB4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2" customFormat="1" hidden="1">
      <c r="A412" s="170">
        <v>71080101035121</v>
      </c>
      <c r="B412" s="171" t="s">
        <v>439</v>
      </c>
      <c r="C412" s="129" t="s">
        <v>185</v>
      </c>
      <c r="D412" s="128" t="s">
        <v>106</v>
      </c>
      <c r="E412" s="127" t="s">
        <v>106</v>
      </c>
      <c r="F412" s="172" t="s">
        <v>442</v>
      </c>
      <c r="G412" s="126" t="s">
        <v>580</v>
      </c>
      <c r="H412" s="22"/>
      <c r="I412" s="16"/>
      <c r="J412" s="17"/>
      <c r="K412" s="17"/>
      <c r="L412" s="27" t="s">
        <v>423</v>
      </c>
      <c r="M412" s="28">
        <v>5121</v>
      </c>
      <c r="N412" s="169"/>
      <c r="O412" s="169"/>
      <c r="P412" s="217" t="str">
        <f t="shared" si="46"/>
        <v xml:space="preserve"> </v>
      </c>
      <c r="Q412" s="169"/>
      <c r="R412" s="217" t="str">
        <f t="shared" si="47"/>
        <v xml:space="preserve"> </v>
      </c>
      <c r="S412" s="169"/>
      <c r="T412" s="217" t="str">
        <f t="shared" si="48"/>
        <v xml:space="preserve"> </v>
      </c>
      <c r="U412" s="169"/>
      <c r="V412" s="169"/>
      <c r="W412" s="217" t="str">
        <f t="shared" si="49"/>
        <v xml:space="preserve"> </v>
      </c>
      <c r="X412" s="169"/>
      <c r="Y412" s="217" t="str">
        <f t="shared" si="50"/>
        <v xml:space="preserve"> </v>
      </c>
      <c r="Z412" s="169"/>
      <c r="AA412" s="217" t="str">
        <f t="shared" si="51"/>
        <v xml:space="preserve"> </v>
      </c>
      <c r="AB412" s="169"/>
    </row>
    <row r="413" spans="1:28" s="132" customFormat="1" ht="12.75" hidden="1">
      <c r="A413" s="170" t="str">
        <f t="shared" si="45"/>
        <v>71080101034239</v>
      </c>
      <c r="B413" s="171" t="s">
        <v>439</v>
      </c>
      <c r="C413" s="129" t="s">
        <v>185</v>
      </c>
      <c r="D413" s="128" t="s">
        <v>106</v>
      </c>
      <c r="E413" s="127" t="s">
        <v>106</v>
      </c>
      <c r="F413" s="172" t="s">
        <v>442</v>
      </c>
      <c r="G413" s="126">
        <v>4239</v>
      </c>
      <c r="H413" s="22"/>
      <c r="I413" s="16"/>
      <c r="J413" s="17"/>
      <c r="K413" s="17"/>
      <c r="L413" s="26" t="s">
        <v>125</v>
      </c>
      <c r="M413" s="10">
        <v>4239</v>
      </c>
      <c r="N413" s="176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13" s="176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13" s="213" t="str">
        <f t="shared" si="46"/>
        <v xml:space="preserve"> </v>
      </c>
      <c r="Q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13" t="str">
        <f t="shared" si="47"/>
        <v xml:space="preserve"> </v>
      </c>
      <c r="S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13" t="str">
        <f t="shared" si="48"/>
        <v xml:space="preserve"> </v>
      </c>
      <c r="U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76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13" s="213" t="str">
        <f t="shared" si="49"/>
        <v xml:space="preserve"> </v>
      </c>
      <c r="X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13" t="str">
        <f t="shared" si="50"/>
        <v xml:space="preserve"> </v>
      </c>
      <c r="Z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13" t="str">
        <f t="shared" si="51"/>
        <v xml:space="preserve"> </v>
      </c>
      <c r="AB4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75" customFormat="1" ht="13.5">
      <c r="A414" s="170" t="str">
        <f t="shared" si="45"/>
        <v>71080200000000</v>
      </c>
      <c r="B414" s="171" t="s">
        <v>439</v>
      </c>
      <c r="C414" s="129" t="s">
        <v>185</v>
      </c>
      <c r="D414" s="128" t="s">
        <v>140</v>
      </c>
      <c r="E414" s="127" t="s">
        <v>441</v>
      </c>
      <c r="F414" s="172" t="s">
        <v>441</v>
      </c>
      <c r="G414" s="173" t="s">
        <v>440</v>
      </c>
      <c r="H414" s="166">
        <v>2820</v>
      </c>
      <c r="I414" s="159" t="s">
        <v>185</v>
      </c>
      <c r="J414" s="160">
        <v>2</v>
      </c>
      <c r="K414" s="160">
        <v>0</v>
      </c>
      <c r="L414" s="161" t="s">
        <v>289</v>
      </c>
      <c r="M414" s="167"/>
      <c r="N414" s="174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14" s="174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14" s="214" t="str">
        <f t="shared" si="46"/>
        <v xml:space="preserve"> </v>
      </c>
      <c r="Q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14" t="str">
        <f t="shared" si="47"/>
        <v xml:space="preserve"> </v>
      </c>
      <c r="S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14" t="str">
        <f t="shared" si="48"/>
        <v xml:space="preserve"> </v>
      </c>
      <c r="U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74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14" s="214" t="str">
        <f t="shared" si="49"/>
        <v xml:space="preserve"> </v>
      </c>
      <c r="X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14" t="str">
        <f t="shared" si="50"/>
        <v xml:space="preserve"> </v>
      </c>
      <c r="Z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14" t="str">
        <f t="shared" si="51"/>
        <v xml:space="preserve"> </v>
      </c>
      <c r="AB414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2" customFormat="1" ht="12.75">
      <c r="A415" s="170" t="str">
        <f t="shared" si="45"/>
        <v>71080200000001</v>
      </c>
      <c r="B415" s="171" t="s">
        <v>439</v>
      </c>
      <c r="C415" s="129" t="s">
        <v>185</v>
      </c>
      <c r="D415" s="128" t="s">
        <v>140</v>
      </c>
      <c r="E415" s="127" t="s">
        <v>441</v>
      </c>
      <c r="F415" s="172" t="s">
        <v>441</v>
      </c>
      <c r="G415" s="173" t="s">
        <v>96</v>
      </c>
      <c r="H415" s="22"/>
      <c r="I415" s="16"/>
      <c r="J415" s="17"/>
      <c r="K415" s="17"/>
      <c r="L415" s="27" t="s">
        <v>110</v>
      </c>
      <c r="M415" s="28"/>
      <c r="N415" s="176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15" s="176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15" s="213" t="str">
        <f t="shared" si="46"/>
        <v xml:space="preserve"> </v>
      </c>
      <c r="Q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13" t="str">
        <f t="shared" si="47"/>
        <v xml:space="preserve"> </v>
      </c>
      <c r="S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13" t="str">
        <f t="shared" si="48"/>
        <v xml:space="preserve"> </v>
      </c>
      <c r="U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76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15" s="213" t="str">
        <f t="shared" si="49"/>
        <v xml:space="preserve"> </v>
      </c>
      <c r="X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13" t="str">
        <f t="shared" si="50"/>
        <v xml:space="preserve"> </v>
      </c>
      <c r="Z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13" t="str">
        <f t="shared" si="51"/>
        <v xml:space="preserve"> </v>
      </c>
      <c r="AB41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79" customFormat="1" ht="12.75">
      <c r="A416" s="170" t="str">
        <f t="shared" si="45"/>
        <v>71080201000000</v>
      </c>
      <c r="B416" s="171" t="s">
        <v>439</v>
      </c>
      <c r="C416" s="129" t="s">
        <v>185</v>
      </c>
      <c r="D416" s="128" t="s">
        <v>140</v>
      </c>
      <c r="E416" s="127" t="s">
        <v>106</v>
      </c>
      <c r="F416" s="172" t="s">
        <v>441</v>
      </c>
      <c r="G416" s="173" t="s">
        <v>440</v>
      </c>
      <c r="H416" s="146">
        <v>2821</v>
      </c>
      <c r="I416" s="147" t="s">
        <v>185</v>
      </c>
      <c r="J416" s="148">
        <v>2</v>
      </c>
      <c r="K416" s="148">
        <v>1</v>
      </c>
      <c r="L416" s="149" t="s">
        <v>290</v>
      </c>
      <c r="M416" s="150"/>
      <c r="N416" s="178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16" s="178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16" s="215" t="str">
        <f t="shared" si="46"/>
        <v xml:space="preserve"> </v>
      </c>
      <c r="Q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15" t="str">
        <f t="shared" si="47"/>
        <v xml:space="preserve"> </v>
      </c>
      <c r="S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15" t="str">
        <f t="shared" si="48"/>
        <v xml:space="preserve"> </v>
      </c>
      <c r="U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78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16" s="215" t="str">
        <f t="shared" si="49"/>
        <v xml:space="preserve"> </v>
      </c>
      <c r="X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15" t="str">
        <f t="shared" si="50"/>
        <v xml:space="preserve"> </v>
      </c>
      <c r="Z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15" t="str">
        <f t="shared" si="51"/>
        <v xml:space="preserve"> </v>
      </c>
      <c r="AB41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2" customFormat="1" ht="12.75">
      <c r="A417" s="170" t="str">
        <f t="shared" ref="A417:A480" si="52">CONCATENATE(B417,C417,D417,E417,F417,G417)</f>
        <v>71080201000001</v>
      </c>
      <c r="B417" s="171" t="s">
        <v>439</v>
      </c>
      <c r="C417" s="129" t="s">
        <v>185</v>
      </c>
      <c r="D417" s="128" t="s">
        <v>140</v>
      </c>
      <c r="E417" s="127" t="s">
        <v>106</v>
      </c>
      <c r="F417" s="172" t="s">
        <v>441</v>
      </c>
      <c r="G417" s="173" t="s">
        <v>96</v>
      </c>
      <c r="H417" s="22"/>
      <c r="I417" s="22"/>
      <c r="J417" s="23"/>
      <c r="K417" s="23"/>
      <c r="L417" s="27" t="s">
        <v>108</v>
      </c>
      <c r="M417" s="28"/>
      <c r="N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7.13'!N451</f>
        <v>#REF!</v>
      </c>
      <c r="O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7.13'!O451</f>
        <v>#REF!</v>
      </c>
      <c r="P417" s="213" t="str">
        <f t="shared" si="46"/>
        <v xml:space="preserve"> </v>
      </c>
      <c r="Q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13" t="str">
        <f t="shared" si="47"/>
        <v xml:space="preserve"> </v>
      </c>
      <c r="S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13" t="str">
        <f t="shared" si="48"/>
        <v xml:space="preserve"> </v>
      </c>
      <c r="U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7.13'!P451</f>
        <v>#REF!</v>
      </c>
      <c r="W417" s="213" t="str">
        <f t="shared" si="49"/>
        <v xml:space="preserve"> </v>
      </c>
      <c r="X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13" t="str">
        <f t="shared" si="50"/>
        <v xml:space="preserve"> </v>
      </c>
      <c r="Z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13" t="str">
        <f t="shared" si="51"/>
        <v xml:space="preserve"> </v>
      </c>
      <c r="AB41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84" customFormat="1" ht="13.5">
      <c r="A418" s="170" t="str">
        <f t="shared" si="52"/>
        <v>71080201010000</v>
      </c>
      <c r="B418" s="171" t="s">
        <v>439</v>
      </c>
      <c r="C418" s="129" t="s">
        <v>185</v>
      </c>
      <c r="D418" s="128" t="s">
        <v>140</v>
      </c>
      <c r="E418" s="127" t="s">
        <v>106</v>
      </c>
      <c r="F418" s="172" t="s">
        <v>106</v>
      </c>
      <c r="G418" s="173" t="s">
        <v>440</v>
      </c>
      <c r="H418" s="141"/>
      <c r="I418" s="142"/>
      <c r="J418" s="143"/>
      <c r="K418" s="143"/>
      <c r="L418" s="24" t="s">
        <v>291</v>
      </c>
      <c r="M418" s="25"/>
      <c r="N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7.13'!N452</f>
        <v>#REF!</v>
      </c>
      <c r="O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7.13'!O452</f>
        <v>#REF!</v>
      </c>
      <c r="P418" s="216" t="str">
        <f t="shared" si="46"/>
        <v xml:space="preserve"> </v>
      </c>
      <c r="Q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16" t="str">
        <f t="shared" si="47"/>
        <v xml:space="preserve"> </v>
      </c>
      <c r="S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16" t="str">
        <f t="shared" si="48"/>
        <v xml:space="preserve"> </v>
      </c>
      <c r="U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7.13'!P452</f>
        <v>#REF!</v>
      </c>
      <c r="W418" s="216" t="str">
        <f t="shared" si="49"/>
        <v xml:space="preserve"> </v>
      </c>
      <c r="X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16" t="str">
        <f t="shared" si="50"/>
        <v xml:space="preserve"> </v>
      </c>
      <c r="Z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16" t="str">
        <f t="shared" si="51"/>
        <v xml:space="preserve"> </v>
      </c>
      <c r="AB41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2" customFormat="1" ht="25.5">
      <c r="A419" s="170" t="str">
        <f t="shared" si="52"/>
        <v>71080201014511</v>
      </c>
      <c r="B419" s="171" t="s">
        <v>439</v>
      </c>
      <c r="C419" s="129" t="s">
        <v>185</v>
      </c>
      <c r="D419" s="128" t="s">
        <v>140</v>
      </c>
      <c r="E419" s="127" t="s">
        <v>106</v>
      </c>
      <c r="F419" s="172" t="s">
        <v>106</v>
      </c>
      <c r="G419" s="126">
        <v>4511</v>
      </c>
      <c r="H419" s="22"/>
      <c r="I419" s="16"/>
      <c r="J419" s="17"/>
      <c r="K419" s="17"/>
      <c r="L419" s="26" t="s">
        <v>217</v>
      </c>
      <c r="M419" s="10">
        <v>4511</v>
      </c>
      <c r="N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19" s="217" t="str">
        <f t="shared" si="46"/>
        <v xml:space="preserve"> </v>
      </c>
      <c r="Q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17" t="str">
        <f t="shared" si="47"/>
        <v xml:space="preserve"> </v>
      </c>
      <c r="S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17" t="str">
        <f t="shared" si="48"/>
        <v xml:space="preserve"> </v>
      </c>
      <c r="U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19" s="217" t="str">
        <f t="shared" si="49"/>
        <v xml:space="preserve"> </v>
      </c>
      <c r="X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17" t="str">
        <f t="shared" si="50"/>
        <v xml:space="preserve"> </v>
      </c>
      <c r="Z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17" t="str">
        <f t="shared" si="51"/>
        <v xml:space="preserve"> </v>
      </c>
      <c r="AB4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84" customFormat="1" ht="13.5" hidden="1">
      <c r="A420" s="170" t="str">
        <f t="shared" si="52"/>
        <v>71080201020000</v>
      </c>
      <c r="B420" s="171" t="s">
        <v>439</v>
      </c>
      <c r="C420" s="129" t="s">
        <v>185</v>
      </c>
      <c r="D420" s="128" t="s">
        <v>140</v>
      </c>
      <c r="E420" s="127" t="s">
        <v>106</v>
      </c>
      <c r="F420" s="172" t="s">
        <v>140</v>
      </c>
      <c r="G420" s="173" t="s">
        <v>440</v>
      </c>
      <c r="H420" s="141"/>
      <c r="I420" s="142"/>
      <c r="J420" s="143"/>
      <c r="K420" s="143"/>
      <c r="L420" s="24" t="s">
        <v>292</v>
      </c>
      <c r="M420" s="25"/>
      <c r="N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0" s="216" t="str">
        <f t="shared" si="46"/>
        <v xml:space="preserve"> </v>
      </c>
      <c r="Q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16" t="str">
        <f t="shared" si="47"/>
        <v xml:space="preserve"> </v>
      </c>
      <c r="S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16" t="str">
        <f t="shared" si="48"/>
        <v xml:space="preserve"> </v>
      </c>
      <c r="U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0" s="216" t="str">
        <f t="shared" si="49"/>
        <v xml:space="preserve"> </v>
      </c>
      <c r="X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16" t="str">
        <f t="shared" si="50"/>
        <v xml:space="preserve"> </v>
      </c>
      <c r="Z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16" t="str">
        <f t="shared" si="51"/>
        <v xml:space="preserve"> </v>
      </c>
      <c r="AB4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2" customFormat="1" hidden="1">
      <c r="A421" s="170" t="str">
        <f t="shared" si="52"/>
        <v>71080201025113</v>
      </c>
      <c r="B421" s="171" t="s">
        <v>439</v>
      </c>
      <c r="C421" s="129" t="s">
        <v>185</v>
      </c>
      <c r="D421" s="128" t="s">
        <v>140</v>
      </c>
      <c r="E421" s="127" t="s">
        <v>106</v>
      </c>
      <c r="F421" s="172" t="s">
        <v>140</v>
      </c>
      <c r="G421" s="126">
        <v>5113</v>
      </c>
      <c r="H421" s="22"/>
      <c r="I421" s="16"/>
      <c r="J421" s="17"/>
      <c r="K421" s="17"/>
      <c r="L421" s="26" t="s">
        <v>174</v>
      </c>
      <c r="M421" s="10">
        <v>5113</v>
      </c>
      <c r="N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17" t="str">
        <f t="shared" si="46"/>
        <v xml:space="preserve"> </v>
      </c>
      <c r="Q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17" t="str">
        <f t="shared" si="47"/>
        <v xml:space="preserve"> </v>
      </c>
      <c r="S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17" t="str">
        <f t="shared" si="48"/>
        <v xml:space="preserve"> </v>
      </c>
      <c r="U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17" t="str">
        <f t="shared" si="49"/>
        <v xml:space="preserve"> </v>
      </c>
      <c r="X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17" t="str">
        <f t="shared" si="50"/>
        <v xml:space="preserve"> </v>
      </c>
      <c r="Z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17" t="str">
        <f t="shared" si="51"/>
        <v xml:space="preserve"> </v>
      </c>
      <c r="AB4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79" customFormat="1" ht="12.75" hidden="1">
      <c r="A422" s="170" t="str">
        <f t="shared" si="52"/>
        <v>71080202000000</v>
      </c>
      <c r="B422" s="171" t="s">
        <v>439</v>
      </c>
      <c r="C422" s="129" t="s">
        <v>185</v>
      </c>
      <c r="D422" s="128" t="s">
        <v>140</v>
      </c>
      <c r="E422" s="127" t="s">
        <v>140</v>
      </c>
      <c r="F422" s="172" t="s">
        <v>441</v>
      </c>
      <c r="G422" s="173" t="s">
        <v>440</v>
      </c>
      <c r="H422" s="146">
        <v>2821</v>
      </c>
      <c r="I422" s="147" t="s">
        <v>185</v>
      </c>
      <c r="J422" s="148">
        <v>2</v>
      </c>
      <c r="K422" s="148">
        <v>2</v>
      </c>
      <c r="L422" s="149" t="s">
        <v>293</v>
      </c>
      <c r="M422" s="150"/>
      <c r="N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15" t="str">
        <f t="shared" si="46"/>
        <v xml:space="preserve"> </v>
      </c>
      <c r="Q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15" t="str">
        <f t="shared" si="47"/>
        <v xml:space="preserve"> </v>
      </c>
      <c r="S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15" t="str">
        <f t="shared" si="48"/>
        <v xml:space="preserve"> </v>
      </c>
      <c r="U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15" t="str">
        <f t="shared" si="49"/>
        <v xml:space="preserve"> </v>
      </c>
      <c r="X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15" t="str">
        <f t="shared" si="50"/>
        <v xml:space="preserve"> </v>
      </c>
      <c r="Z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15" t="str">
        <f t="shared" si="51"/>
        <v xml:space="preserve"> </v>
      </c>
      <c r="AB42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2" customFormat="1" ht="12.75" hidden="1">
      <c r="A423" s="170" t="str">
        <f t="shared" si="52"/>
        <v>71080202000001</v>
      </c>
      <c r="B423" s="171" t="s">
        <v>439</v>
      </c>
      <c r="C423" s="129" t="s">
        <v>185</v>
      </c>
      <c r="D423" s="128" t="s">
        <v>140</v>
      </c>
      <c r="E423" s="127" t="s">
        <v>140</v>
      </c>
      <c r="F423" s="172" t="s">
        <v>441</v>
      </c>
      <c r="G423" s="173" t="s">
        <v>96</v>
      </c>
      <c r="H423" s="22"/>
      <c r="I423" s="22"/>
      <c r="J423" s="23"/>
      <c r="K423" s="23"/>
      <c r="L423" s="27" t="s">
        <v>108</v>
      </c>
      <c r="M423" s="28"/>
      <c r="N423" s="176" t="e">
        <f>+'havelvac 7.2'!N100+'havelvac 7.3'!N100+'havelvac 7.4'!N100+'havelvac 7.5'!N100+'havelvac 7.6'!N100+'havelvac 7.7'!N100+'havelvac 7.9'!N100+'havelvac 7.8'!N100+'havelvac 7.10'!N100+'havelvac 7.11'!N100+'havelvac 7.12'!N100+'havelvac 7.13'!#REF!</f>
        <v>#REF!</v>
      </c>
      <c r="O423" s="176" t="e">
        <f>+'havelvac 7.2'!O100+'havelvac 7.3'!O100+'havelvac 7.4'!O100+'havelvac 7.5'!O100+'havelvac 7.6'!O100+'havelvac 7.7'!O100+'havelvac 7.9'!O100+'havelvac 7.8'!O100+'havelvac 7.10'!O100+'havelvac 7.11'!O100+'havelvac 7.12'!O100+'havelvac 7.13'!#REF!</f>
        <v>#REF!</v>
      </c>
      <c r="P423" s="213" t="str">
        <f t="shared" si="46"/>
        <v xml:space="preserve"> </v>
      </c>
      <c r="Q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13" t="str">
        <f t="shared" si="47"/>
        <v xml:space="preserve"> </v>
      </c>
      <c r="S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13" t="str">
        <f t="shared" si="48"/>
        <v xml:space="preserve"> </v>
      </c>
      <c r="U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76" t="e">
        <f>+'havelvac 7.2'!P100+'havelvac 7.3'!P100+'havelvac 7.4'!P100+'havelvac 7.5'!P100+'havelvac 7.6'!P100+'havelvac 7.7'!P100+'havelvac 7.9'!P100+'havelvac 7.8'!P100+'havelvac 7.10'!P100+'havelvac 7.11'!P100+'havelvac 7.12'!P100+'havelvac 7.13'!#REF!</f>
        <v>#REF!</v>
      </c>
      <c r="W423" s="213" t="str">
        <f t="shared" si="49"/>
        <v xml:space="preserve"> </v>
      </c>
      <c r="X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13" t="str">
        <f t="shared" si="50"/>
        <v xml:space="preserve"> </v>
      </c>
      <c r="Z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13" t="str">
        <f t="shared" si="51"/>
        <v xml:space="preserve"> </v>
      </c>
      <c r="AB42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84" customFormat="1" ht="13.5" hidden="1">
      <c r="A424" s="170" t="str">
        <f t="shared" si="52"/>
        <v>71080202010000</v>
      </c>
      <c r="B424" s="171" t="s">
        <v>439</v>
      </c>
      <c r="C424" s="129" t="s">
        <v>185</v>
      </c>
      <c r="D424" s="128" t="s">
        <v>140</v>
      </c>
      <c r="E424" s="127" t="s">
        <v>140</v>
      </c>
      <c r="F424" s="172" t="s">
        <v>106</v>
      </c>
      <c r="G424" s="173" t="s">
        <v>440</v>
      </c>
      <c r="H424" s="141"/>
      <c r="I424" s="142"/>
      <c r="J424" s="143"/>
      <c r="K424" s="143"/>
      <c r="L424" s="24" t="s">
        <v>294</v>
      </c>
      <c r="M424" s="25"/>
      <c r="N424" s="183" t="e">
        <f>+'havelvac 7.2'!N101+'havelvac 7.3'!N101+'havelvac 7.4'!N101+'havelvac 7.5'!N101+'havelvac 7.6'!N101+'havelvac 7.7'!N101+'havelvac 7.9'!N101+'havelvac 7.8'!N101+'havelvac 7.10'!N101+'havelvac 7.11'!N101+'havelvac 7.12'!N101+'havelvac 7.13'!#REF!</f>
        <v>#REF!</v>
      </c>
      <c r="O424" s="183" t="e">
        <f>+'havelvac 7.2'!O101+'havelvac 7.3'!O101+'havelvac 7.4'!O101+'havelvac 7.5'!O101+'havelvac 7.6'!O101+'havelvac 7.7'!O101+'havelvac 7.9'!O101+'havelvac 7.8'!O101+'havelvac 7.10'!O101+'havelvac 7.11'!O101+'havelvac 7.12'!O101+'havelvac 7.13'!#REF!</f>
        <v>#REF!</v>
      </c>
      <c r="P424" s="216" t="str">
        <f t="shared" si="46"/>
        <v xml:space="preserve"> </v>
      </c>
      <c r="Q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16" t="str">
        <f t="shared" si="47"/>
        <v xml:space="preserve"> </v>
      </c>
      <c r="S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16" t="str">
        <f t="shared" si="48"/>
        <v xml:space="preserve"> </v>
      </c>
      <c r="U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83" t="e">
        <f>+'havelvac 7.2'!P101+'havelvac 7.3'!P101+'havelvac 7.4'!P101+'havelvac 7.5'!P101+'havelvac 7.6'!P101+'havelvac 7.7'!P101+'havelvac 7.9'!P101+'havelvac 7.8'!P101+'havelvac 7.10'!P101+'havelvac 7.11'!P101+'havelvac 7.12'!P101+'havelvac 7.13'!#REF!</f>
        <v>#REF!</v>
      </c>
      <c r="W424" s="216" t="str">
        <f t="shared" si="49"/>
        <v xml:space="preserve"> </v>
      </c>
      <c r="X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16" t="str">
        <f t="shared" si="50"/>
        <v xml:space="preserve"> </v>
      </c>
      <c r="Z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16" t="str">
        <f t="shared" si="51"/>
        <v xml:space="preserve"> </v>
      </c>
      <c r="AB42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2" customFormat="1" ht="25.5" hidden="1">
      <c r="A425" s="170" t="str">
        <f t="shared" si="52"/>
        <v>71080202014511</v>
      </c>
      <c r="B425" s="171" t="s">
        <v>439</v>
      </c>
      <c r="C425" s="129" t="s">
        <v>185</v>
      </c>
      <c r="D425" s="128" t="s">
        <v>140</v>
      </c>
      <c r="E425" s="127" t="s">
        <v>140</v>
      </c>
      <c r="F425" s="172" t="s">
        <v>106</v>
      </c>
      <c r="G425" s="126">
        <v>4511</v>
      </c>
      <c r="H425" s="22"/>
      <c r="I425" s="22"/>
      <c r="J425" s="23"/>
      <c r="K425" s="23"/>
      <c r="L425" s="26" t="s">
        <v>217</v>
      </c>
      <c r="M425" s="10">
        <v>4511</v>
      </c>
      <c r="N425" s="169">
        <f>+'havelvac 7.2'!N455+'havelvac 7.3'!N455+'havelvac 7.4'!N455+'havelvac 7.5'!N455+'havelvac 7.6'!N455+'havelvac 7.7'!N455+'havelvac 7.9'!N455+'havelvac 7.8'!N455+'havelvac 7.10'!N455+'havelvac 7.11'!N455+'havelvac 7.12'!N455+'havelvac 7.13'!N100</f>
        <v>781108</v>
      </c>
      <c r="O425" s="169">
        <f>+'havelvac 7.2'!O455+'havelvac 7.3'!O455+'havelvac 7.4'!O455+'havelvac 7.5'!O455+'havelvac 7.6'!O455+'havelvac 7.7'!O455+'havelvac 7.9'!O455+'havelvac 7.8'!O455+'havelvac 7.10'!O455+'havelvac 7.11'!O455+'havelvac 7.12'!O455+'havelvac 7.13'!O100</f>
        <v>101034.40000000001</v>
      </c>
      <c r="P425" s="217" t="str">
        <f t="shared" si="46"/>
        <v xml:space="preserve"> </v>
      </c>
      <c r="Q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17" t="str">
        <f t="shared" si="47"/>
        <v xml:space="preserve"> </v>
      </c>
      <c r="S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17" t="str">
        <f t="shared" si="48"/>
        <v xml:space="preserve"> </v>
      </c>
      <c r="U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69">
        <f>+'havelvac 7.2'!P455+'havelvac 7.3'!P455+'havelvac 7.4'!P455+'havelvac 7.5'!P455+'havelvac 7.6'!P455+'havelvac 7.7'!P455+'havelvac 7.9'!P455+'havelvac 7.8'!P455+'havelvac 7.10'!P455+'havelvac 7.11'!P455+'havelvac 7.12'!P455+'havelvac 7.13'!P100</f>
        <v>680073.6</v>
      </c>
      <c r="W425" s="217" t="str">
        <f t="shared" si="49"/>
        <v xml:space="preserve"> </v>
      </c>
      <c r="X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17" t="str">
        <f t="shared" si="50"/>
        <v xml:space="preserve"> </v>
      </c>
      <c r="Z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17" t="str">
        <f t="shared" si="51"/>
        <v xml:space="preserve"> </v>
      </c>
      <c r="AB4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84" customFormat="1" ht="13.5" hidden="1">
      <c r="A426" s="170" t="str">
        <f t="shared" si="52"/>
        <v>71080202020000</v>
      </c>
      <c r="B426" s="171" t="s">
        <v>439</v>
      </c>
      <c r="C426" s="129" t="s">
        <v>185</v>
      </c>
      <c r="D426" s="128" t="s">
        <v>140</v>
      </c>
      <c r="E426" s="127" t="s">
        <v>140</v>
      </c>
      <c r="F426" s="172" t="s">
        <v>140</v>
      </c>
      <c r="G426" s="173" t="s">
        <v>440</v>
      </c>
      <c r="H426" s="141"/>
      <c r="I426" s="142"/>
      <c r="J426" s="143"/>
      <c r="K426" s="143"/>
      <c r="L426" s="24" t="s">
        <v>295</v>
      </c>
      <c r="M426" s="25"/>
      <c r="N426" s="183">
        <f>+'havelvac 7.2'!N456+'havelvac 7.3'!N456+'havelvac 7.4'!N456+'havelvac 7.5'!N456+'havelvac 7.6'!N456+'havelvac 7.7'!N456+'havelvac 7.9'!N456+'havelvac 7.8'!N456+'havelvac 7.10'!N456+'havelvac 7.11'!N456+'havelvac 7.12'!N456+'havelvac 7.13'!N101</f>
        <v>0</v>
      </c>
      <c r="O426" s="183">
        <f>+'havelvac 7.2'!O456+'havelvac 7.3'!O456+'havelvac 7.4'!O456+'havelvac 7.5'!O456+'havelvac 7.6'!O456+'havelvac 7.7'!O456+'havelvac 7.9'!O456+'havelvac 7.8'!O456+'havelvac 7.10'!O456+'havelvac 7.11'!O456+'havelvac 7.12'!O456+'havelvac 7.13'!O101</f>
        <v>0</v>
      </c>
      <c r="P426" s="216" t="str">
        <f t="shared" si="46"/>
        <v xml:space="preserve"> </v>
      </c>
      <c r="Q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16" t="str">
        <f t="shared" si="47"/>
        <v xml:space="preserve"> </v>
      </c>
      <c r="S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16" t="str">
        <f t="shared" si="48"/>
        <v xml:space="preserve"> </v>
      </c>
      <c r="U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83">
        <f>+'havelvac 7.2'!P456+'havelvac 7.3'!P456+'havelvac 7.4'!P456+'havelvac 7.5'!P456+'havelvac 7.6'!P456+'havelvac 7.7'!P456+'havelvac 7.9'!P456+'havelvac 7.8'!P456+'havelvac 7.10'!P456+'havelvac 7.11'!P456+'havelvac 7.12'!P456+'havelvac 7.13'!P101</f>
        <v>0</v>
      </c>
      <c r="W426" s="216" t="str">
        <f t="shared" si="49"/>
        <v xml:space="preserve"> </v>
      </c>
      <c r="X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16" t="str">
        <f t="shared" si="50"/>
        <v xml:space="preserve"> </v>
      </c>
      <c r="Z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16" t="str">
        <f t="shared" si="51"/>
        <v xml:space="preserve"> </v>
      </c>
      <c r="AB42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2" customFormat="1" hidden="1">
      <c r="A427" s="170" t="str">
        <f t="shared" si="52"/>
        <v>71080202024639</v>
      </c>
      <c r="B427" s="171" t="s">
        <v>439</v>
      </c>
      <c r="C427" s="129" t="s">
        <v>185</v>
      </c>
      <c r="D427" s="128" t="s">
        <v>140</v>
      </c>
      <c r="E427" s="127" t="s">
        <v>140</v>
      </c>
      <c r="F427" s="172" t="s">
        <v>140</v>
      </c>
      <c r="G427" s="173" t="s">
        <v>86</v>
      </c>
      <c r="H427" s="180"/>
      <c r="I427" s="180"/>
      <c r="J427" s="181"/>
      <c r="K427" s="182"/>
      <c r="L427" s="33" t="s">
        <v>167</v>
      </c>
      <c r="M427" s="10" t="s">
        <v>86</v>
      </c>
      <c r="N427" s="169">
        <f>+'havelvac 7.2'!N457+'havelvac 7.3'!N457+'havelvac 7.4'!N457+'havelvac 7.5'!N457+'havelvac 7.6'!N457+'havelvac 7.7'!N457+'havelvac 7.9'!N457+'havelvac 7.8'!N457+'havelvac 7.10'!N457+'havelvac 7.11'!N457+'havelvac 7.12'!N457+'havelvac 7.13'!N455</f>
        <v>791542.2</v>
      </c>
      <c r="O427" s="169">
        <f>+'havelvac 7.2'!O457+'havelvac 7.3'!O457+'havelvac 7.4'!O457+'havelvac 7.5'!O457+'havelvac 7.6'!O457+'havelvac 7.7'!O457+'havelvac 7.9'!O457+'havelvac 7.8'!O457+'havelvac 7.10'!O457+'havelvac 7.11'!O457+'havelvac 7.12'!O457+'havelvac 7.13'!O455</f>
        <v>101034.40000000001</v>
      </c>
      <c r="P427" s="217" t="str">
        <f t="shared" si="46"/>
        <v xml:space="preserve"> </v>
      </c>
      <c r="Q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17" t="str">
        <f t="shared" si="47"/>
        <v xml:space="preserve"> </v>
      </c>
      <c r="S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17" t="str">
        <f t="shared" si="48"/>
        <v xml:space="preserve"> </v>
      </c>
      <c r="U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69">
        <f>+'havelvac 7.2'!P457+'havelvac 7.3'!P457+'havelvac 7.4'!P457+'havelvac 7.5'!P457+'havelvac 7.6'!P457+'havelvac 7.7'!P457+'havelvac 7.9'!P457+'havelvac 7.8'!P457+'havelvac 7.10'!P457+'havelvac 7.11'!P457+'havelvac 7.12'!P457+'havelvac 7.13'!P455</f>
        <v>690507.79999999993</v>
      </c>
      <c r="W427" s="217" t="str">
        <f t="shared" si="49"/>
        <v xml:space="preserve"> </v>
      </c>
      <c r="X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17" t="str">
        <f t="shared" si="50"/>
        <v xml:space="preserve"> </v>
      </c>
      <c r="Z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17" t="str">
        <f t="shared" si="51"/>
        <v xml:space="preserve"> </v>
      </c>
      <c r="AB42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2" customFormat="1" hidden="1">
      <c r="A428" s="170" t="str">
        <f t="shared" si="52"/>
        <v>71080202025113</v>
      </c>
      <c r="B428" s="171" t="s">
        <v>439</v>
      </c>
      <c r="C428" s="129" t="s">
        <v>185</v>
      </c>
      <c r="D428" s="128" t="s">
        <v>140</v>
      </c>
      <c r="E428" s="127" t="s">
        <v>140</v>
      </c>
      <c r="F428" s="172" t="s">
        <v>140</v>
      </c>
      <c r="G428" s="126">
        <v>5113</v>
      </c>
      <c r="H428" s="22"/>
      <c r="I428" s="22"/>
      <c r="J428" s="23"/>
      <c r="K428" s="23"/>
      <c r="L428" s="29" t="s">
        <v>143</v>
      </c>
      <c r="M428" s="44">
        <v>5113</v>
      </c>
      <c r="N428" s="169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28" s="169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28" s="217" t="str">
        <f t="shared" si="46"/>
        <v xml:space="preserve"> </v>
      </c>
      <c r="Q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17" t="str">
        <f t="shared" si="47"/>
        <v xml:space="preserve"> </v>
      </c>
      <c r="S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17" t="str">
        <f t="shared" si="48"/>
        <v xml:space="preserve"> </v>
      </c>
      <c r="U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69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28" s="217" t="str">
        <f t="shared" si="49"/>
        <v xml:space="preserve"> </v>
      </c>
      <c r="X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17" t="str">
        <f t="shared" si="50"/>
        <v xml:space="preserve"> </v>
      </c>
      <c r="Z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17" t="str">
        <f t="shared" si="51"/>
        <v xml:space="preserve"> </v>
      </c>
      <c r="AB42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79" customFormat="1" ht="12.75">
      <c r="A429" s="170" t="str">
        <f t="shared" si="52"/>
        <v>71080203000000</v>
      </c>
      <c r="B429" s="171" t="s">
        <v>439</v>
      </c>
      <c r="C429" s="129" t="s">
        <v>185</v>
      </c>
      <c r="D429" s="128" t="s">
        <v>140</v>
      </c>
      <c r="E429" s="127" t="s">
        <v>442</v>
      </c>
      <c r="F429" s="172" t="s">
        <v>441</v>
      </c>
      <c r="G429" s="173" t="s">
        <v>440</v>
      </c>
      <c r="H429" s="146">
        <v>2823</v>
      </c>
      <c r="I429" s="147" t="s">
        <v>185</v>
      </c>
      <c r="J429" s="148">
        <v>2</v>
      </c>
      <c r="K429" s="148">
        <v>3</v>
      </c>
      <c r="L429" s="149" t="s">
        <v>296</v>
      </c>
      <c r="M429" s="150"/>
      <c r="N429" s="178">
        <f>+'havelvac 7.2'!N459+'havelvac 7.3'!N459+'havelvac 7.4'!N459+'havelvac 7.5'!N459+'havelvac 7.6'!N459+'havelvac 7.7'!N459+'havelvac 7.9'!N459+'havelvac 7.8'!N459+'havelvac 7.10'!N459+'havelvac 7.11'!N459+'havelvac 7.12'!N459+'havelvac 7.13'!N457</f>
        <v>10518.2</v>
      </c>
      <c r="O429" s="178">
        <f>+'havelvac 7.2'!O459+'havelvac 7.3'!O459+'havelvac 7.4'!O459+'havelvac 7.5'!O459+'havelvac 7.6'!O459+'havelvac 7.7'!O459+'havelvac 7.9'!O459+'havelvac 7.8'!O459+'havelvac 7.10'!O459+'havelvac 7.11'!O459+'havelvac 7.12'!O459+'havelvac 7.13'!O457</f>
        <v>84</v>
      </c>
      <c r="P429" s="215" t="str">
        <f t="shared" si="46"/>
        <v xml:space="preserve"> </v>
      </c>
      <c r="Q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15" t="str">
        <f t="shared" si="47"/>
        <v xml:space="preserve"> </v>
      </c>
      <c r="S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15" t="str">
        <f t="shared" si="48"/>
        <v xml:space="preserve"> </v>
      </c>
      <c r="U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78">
        <f>+'havelvac 7.2'!P459+'havelvac 7.3'!P459+'havelvac 7.4'!P459+'havelvac 7.5'!P459+'havelvac 7.6'!P459+'havelvac 7.7'!P459+'havelvac 7.9'!P459+'havelvac 7.8'!P459+'havelvac 7.10'!P459+'havelvac 7.11'!P459+'havelvac 7.12'!P459+'havelvac 7.13'!P457</f>
        <v>10434.200000000001</v>
      </c>
      <c r="W429" s="215" t="str">
        <f t="shared" si="49"/>
        <v xml:space="preserve"> </v>
      </c>
      <c r="X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15" t="str">
        <f t="shared" si="50"/>
        <v xml:space="preserve"> </v>
      </c>
      <c r="Z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15" t="str">
        <f t="shared" si="51"/>
        <v xml:space="preserve"> </v>
      </c>
      <c r="AB42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2" customFormat="1" ht="12.75">
      <c r="A430" s="170" t="str">
        <f t="shared" si="52"/>
        <v>71080203000001</v>
      </c>
      <c r="B430" s="171" t="s">
        <v>439</v>
      </c>
      <c r="C430" s="129" t="s">
        <v>185</v>
      </c>
      <c r="D430" s="128" t="s">
        <v>140</v>
      </c>
      <c r="E430" s="127" t="s">
        <v>442</v>
      </c>
      <c r="F430" s="172" t="s">
        <v>441</v>
      </c>
      <c r="G430" s="173" t="s">
        <v>96</v>
      </c>
      <c r="H430" s="22"/>
      <c r="I430" s="22"/>
      <c r="J430" s="23"/>
      <c r="K430" s="23"/>
      <c r="L430" s="27" t="s">
        <v>108</v>
      </c>
      <c r="M430" s="28"/>
      <c r="N430" s="176">
        <f>+'havelvac 7.2'!N460+'havelvac 7.3'!N460+'havelvac 7.4'!N460+'havelvac 7.5'!N460+'havelvac 7.6'!N460+'havelvac 7.7'!N460+'havelvac 7.9'!N460+'havelvac 7.8'!N460+'havelvac 7.10'!N460+'havelvac 7.11'!N460+'havelvac 7.12'!N460+'havelvac 7.13'!N458</f>
        <v>84</v>
      </c>
      <c r="O430" s="176">
        <f>+'havelvac 7.2'!O460+'havelvac 7.3'!O460+'havelvac 7.4'!O460+'havelvac 7.5'!O460+'havelvac 7.6'!O460+'havelvac 7.7'!O460+'havelvac 7.9'!O460+'havelvac 7.8'!O460+'havelvac 7.10'!O460+'havelvac 7.11'!O460+'havelvac 7.12'!O460+'havelvac 7.13'!O458</f>
        <v>84</v>
      </c>
      <c r="P430" s="213" t="str">
        <f t="shared" si="46"/>
        <v xml:space="preserve"> </v>
      </c>
      <c r="Q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13" t="str">
        <f t="shared" si="47"/>
        <v xml:space="preserve"> </v>
      </c>
      <c r="S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13" t="str">
        <f t="shared" si="48"/>
        <v xml:space="preserve"> </v>
      </c>
      <c r="U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7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30" s="213" t="str">
        <f t="shared" si="49"/>
        <v xml:space="preserve"> </v>
      </c>
      <c r="X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13" t="str">
        <f t="shared" si="50"/>
        <v xml:space="preserve"> </v>
      </c>
      <c r="Z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13" t="str">
        <f t="shared" si="51"/>
        <v xml:space="preserve"> </v>
      </c>
      <c r="AB43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84" customFormat="1" ht="27">
      <c r="A431" s="170" t="str">
        <f t="shared" si="52"/>
        <v>71080203010000</v>
      </c>
      <c r="B431" s="171" t="s">
        <v>439</v>
      </c>
      <c r="C431" s="129" t="s">
        <v>185</v>
      </c>
      <c r="D431" s="128" t="s">
        <v>140</v>
      </c>
      <c r="E431" s="127" t="s">
        <v>442</v>
      </c>
      <c r="F431" s="172" t="s">
        <v>106</v>
      </c>
      <c r="G431" s="173" t="s">
        <v>440</v>
      </c>
      <c r="H431" s="141"/>
      <c r="I431" s="142"/>
      <c r="J431" s="143"/>
      <c r="K431" s="143"/>
      <c r="L431" s="24" t="s">
        <v>297</v>
      </c>
      <c r="M431" s="25"/>
      <c r="N431" s="183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31" s="183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31" s="216" t="str">
        <f t="shared" si="46"/>
        <v xml:space="preserve"> </v>
      </c>
      <c r="Q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16" t="str">
        <f t="shared" si="47"/>
        <v xml:space="preserve"> </v>
      </c>
      <c r="S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16" t="str">
        <f t="shared" si="48"/>
        <v xml:space="preserve"> </v>
      </c>
      <c r="U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83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31" s="216" t="str">
        <f t="shared" si="49"/>
        <v xml:space="preserve"> </v>
      </c>
      <c r="X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16" t="str">
        <f t="shared" si="50"/>
        <v xml:space="preserve"> </v>
      </c>
      <c r="Z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16" t="str">
        <f t="shared" si="51"/>
        <v xml:space="preserve"> </v>
      </c>
      <c r="AB43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2" customFormat="1" ht="25.5">
      <c r="A432" s="170" t="str">
        <f t="shared" si="52"/>
        <v>71080203014511</v>
      </c>
      <c r="B432" s="171" t="s">
        <v>439</v>
      </c>
      <c r="C432" s="129" t="s">
        <v>185</v>
      </c>
      <c r="D432" s="128" t="s">
        <v>140</v>
      </c>
      <c r="E432" s="127" t="s">
        <v>442</v>
      </c>
      <c r="F432" s="172" t="s">
        <v>106</v>
      </c>
      <c r="G432" s="126">
        <v>4511</v>
      </c>
      <c r="H432" s="15"/>
      <c r="I432" s="22"/>
      <c r="J432" s="23"/>
      <c r="K432" s="23"/>
      <c r="L432" s="26" t="s">
        <v>217</v>
      </c>
      <c r="M432" s="30">
        <v>4511</v>
      </c>
      <c r="N432" s="169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32" s="169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32" s="217" t="str">
        <f t="shared" si="46"/>
        <v xml:space="preserve"> </v>
      </c>
      <c r="Q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17" t="str">
        <f t="shared" si="47"/>
        <v xml:space="preserve"> </v>
      </c>
      <c r="S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17" t="str">
        <f t="shared" si="48"/>
        <v xml:space="preserve"> </v>
      </c>
      <c r="U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69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32" s="217" t="str">
        <f t="shared" si="49"/>
        <v xml:space="preserve"> </v>
      </c>
      <c r="X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17" t="str">
        <f t="shared" si="50"/>
        <v xml:space="preserve"> </v>
      </c>
      <c r="Z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17" t="str">
        <f t="shared" si="51"/>
        <v xml:space="preserve"> </v>
      </c>
      <c r="AB4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84" customFormat="1" ht="13.5" hidden="1">
      <c r="A433" s="170" t="str">
        <f t="shared" si="52"/>
        <v>71080203020000</v>
      </c>
      <c r="B433" s="171" t="s">
        <v>439</v>
      </c>
      <c r="C433" s="129" t="s">
        <v>185</v>
      </c>
      <c r="D433" s="128" t="s">
        <v>140</v>
      </c>
      <c r="E433" s="127" t="s">
        <v>442</v>
      </c>
      <c r="F433" s="172" t="s">
        <v>140</v>
      </c>
      <c r="G433" s="173" t="s">
        <v>440</v>
      </c>
      <c r="H433" s="141"/>
      <c r="I433" s="142"/>
      <c r="J433" s="143"/>
      <c r="K433" s="143"/>
      <c r="L433" s="24" t="s">
        <v>298</v>
      </c>
      <c r="M433" s="25"/>
      <c r="N433" s="183">
        <f>+'havelvac 7.2'!N463+'havelvac 7.3'!N463+'havelvac 7.4'!N463+'havelvac 7.5'!N463+'havelvac 7.6'!N463+'havelvac 7.7'!N463+'havelvac 7.9'!N463+'havelvac 7.8'!N463+'havelvac 7.10'!N463+'havelvac 7.11'!N463+'havelvac 7.12'!N463+'havelvac 7.13'!N461</f>
        <v>460.6</v>
      </c>
      <c r="O433" s="183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33" s="216" t="str">
        <f t="shared" si="46"/>
        <v xml:space="preserve"> </v>
      </c>
      <c r="Q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16" t="str">
        <f t="shared" si="47"/>
        <v xml:space="preserve"> </v>
      </c>
      <c r="S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16" t="str">
        <f t="shared" si="48"/>
        <v xml:space="preserve"> </v>
      </c>
      <c r="U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83">
        <f>+'havelvac 7.2'!P463+'havelvac 7.3'!P463+'havelvac 7.4'!P463+'havelvac 7.5'!P463+'havelvac 7.6'!P463+'havelvac 7.7'!P463+'havelvac 7.9'!P463+'havelvac 7.8'!P463+'havelvac 7.10'!P463+'havelvac 7.11'!P463+'havelvac 7.12'!P463+'havelvac 7.13'!P461</f>
        <v>460.6</v>
      </c>
      <c r="W433" s="216" t="str">
        <f t="shared" si="49"/>
        <v xml:space="preserve"> </v>
      </c>
      <c r="X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16" t="str">
        <f t="shared" si="50"/>
        <v xml:space="preserve"> </v>
      </c>
      <c r="Z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16" t="str">
        <f t="shared" si="51"/>
        <v xml:space="preserve"> </v>
      </c>
      <c r="AB43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2" customFormat="1" hidden="1">
      <c r="A434" s="170" t="str">
        <f t="shared" si="52"/>
        <v>71080203025113</v>
      </c>
      <c r="B434" s="171" t="s">
        <v>439</v>
      </c>
      <c r="C434" s="129" t="s">
        <v>185</v>
      </c>
      <c r="D434" s="128" t="s">
        <v>140</v>
      </c>
      <c r="E434" s="127" t="s">
        <v>442</v>
      </c>
      <c r="F434" s="172" t="s">
        <v>140</v>
      </c>
      <c r="G434" s="126">
        <v>5113</v>
      </c>
      <c r="H434" s="22"/>
      <c r="I434" s="22"/>
      <c r="J434" s="23"/>
      <c r="K434" s="23"/>
      <c r="L434" s="29" t="s">
        <v>143</v>
      </c>
      <c r="M434" s="44">
        <v>5113</v>
      </c>
      <c r="N434" s="169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34" s="169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34" s="217" t="str">
        <f t="shared" si="46"/>
        <v xml:space="preserve"> </v>
      </c>
      <c r="Q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17" t="str">
        <f t="shared" si="47"/>
        <v xml:space="preserve"> </v>
      </c>
      <c r="S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17" t="str">
        <f t="shared" si="48"/>
        <v xml:space="preserve"> </v>
      </c>
      <c r="U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69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34" s="217" t="str">
        <f t="shared" si="49"/>
        <v xml:space="preserve"> </v>
      </c>
      <c r="X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17" t="str">
        <f t="shared" si="50"/>
        <v xml:space="preserve"> </v>
      </c>
      <c r="Z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17" t="str">
        <f t="shared" si="51"/>
        <v xml:space="preserve"> </v>
      </c>
      <c r="AB4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2" customFormat="1" hidden="1">
      <c r="A435" s="170" t="str">
        <f t="shared" si="52"/>
        <v>71080203025129</v>
      </c>
      <c r="B435" s="171" t="s">
        <v>439</v>
      </c>
      <c r="C435" s="129" t="s">
        <v>185</v>
      </c>
      <c r="D435" s="128" t="s">
        <v>140</v>
      </c>
      <c r="E435" s="127" t="s">
        <v>442</v>
      </c>
      <c r="F435" s="172" t="s">
        <v>140</v>
      </c>
      <c r="G435" s="126">
        <v>5129</v>
      </c>
      <c r="H435" s="22"/>
      <c r="I435" s="22"/>
      <c r="J435" s="23"/>
      <c r="K435" s="23"/>
      <c r="L435" s="26" t="s">
        <v>137</v>
      </c>
      <c r="M435" s="10">
        <v>5129</v>
      </c>
      <c r="N435" s="169">
        <f>+'havelvac 7.2'!N465+'havelvac 7.3'!N465+'havelvac 7.4'!N465+'havelvac 7.5'!N465+'havelvac 7.6'!N465+'havelvac 7.7'!N465+'havelvac 7.9'!N465+'havelvac 7.8'!N465+'havelvac 7.10'!N465+'havelvac 7.11'!N465+'havelvac 7.12'!N465+'havelvac 7.13'!N463</f>
        <v>2533.6999999999998</v>
      </c>
      <c r="O435" s="169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35" s="217" t="str">
        <f t="shared" si="46"/>
        <v xml:space="preserve"> </v>
      </c>
      <c r="Q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17" t="str">
        <f t="shared" si="47"/>
        <v xml:space="preserve"> </v>
      </c>
      <c r="S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17" t="str">
        <f t="shared" si="48"/>
        <v xml:space="preserve"> </v>
      </c>
      <c r="U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69">
        <f>+'havelvac 7.2'!P465+'havelvac 7.3'!P465+'havelvac 7.4'!P465+'havelvac 7.5'!P465+'havelvac 7.6'!P465+'havelvac 7.7'!P465+'havelvac 7.9'!P465+'havelvac 7.8'!P465+'havelvac 7.10'!P465+'havelvac 7.11'!P465+'havelvac 7.12'!P465+'havelvac 7.13'!P463</f>
        <v>2533.6999999999998</v>
      </c>
      <c r="W435" s="217" t="str">
        <f t="shared" si="49"/>
        <v xml:space="preserve"> </v>
      </c>
      <c r="X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17" t="str">
        <f t="shared" si="50"/>
        <v xml:space="preserve"> </v>
      </c>
      <c r="Z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17" t="str">
        <f t="shared" si="51"/>
        <v xml:space="preserve"> </v>
      </c>
      <c r="AB43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79" customFormat="1" ht="12.75">
      <c r="A436" s="170" t="str">
        <f t="shared" si="52"/>
        <v>71080204000000</v>
      </c>
      <c r="B436" s="171" t="s">
        <v>439</v>
      </c>
      <c r="C436" s="129" t="s">
        <v>185</v>
      </c>
      <c r="D436" s="128" t="s">
        <v>140</v>
      </c>
      <c r="E436" s="127" t="s">
        <v>155</v>
      </c>
      <c r="F436" s="172" t="s">
        <v>441</v>
      </c>
      <c r="G436" s="173" t="s">
        <v>440</v>
      </c>
      <c r="H436" s="146">
        <v>2824</v>
      </c>
      <c r="I436" s="147" t="s">
        <v>185</v>
      </c>
      <c r="J436" s="148">
        <v>2</v>
      </c>
      <c r="K436" s="148">
        <v>4</v>
      </c>
      <c r="L436" s="149" t="s">
        <v>299</v>
      </c>
      <c r="M436" s="150"/>
      <c r="N436" s="178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36" s="178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36" s="215" t="str">
        <f t="shared" si="46"/>
        <v xml:space="preserve"> </v>
      </c>
      <c r="Q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15" t="str">
        <f t="shared" si="47"/>
        <v xml:space="preserve"> </v>
      </c>
      <c r="S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15" t="str">
        <f t="shared" si="48"/>
        <v xml:space="preserve"> </v>
      </c>
      <c r="U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78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36" s="215" t="str">
        <f t="shared" si="49"/>
        <v xml:space="preserve"> </v>
      </c>
      <c r="X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15" t="str">
        <f t="shared" si="50"/>
        <v xml:space="preserve"> </v>
      </c>
      <c r="Z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15" t="str">
        <f t="shared" si="51"/>
        <v xml:space="preserve"> </v>
      </c>
      <c r="AB436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2" customFormat="1" ht="12.75">
      <c r="A437" s="170" t="str">
        <f t="shared" si="52"/>
        <v>71080204000001</v>
      </c>
      <c r="B437" s="171" t="s">
        <v>439</v>
      </c>
      <c r="C437" s="129" t="s">
        <v>185</v>
      </c>
      <c r="D437" s="128" t="s">
        <v>140</v>
      </c>
      <c r="E437" s="127" t="s">
        <v>155</v>
      </c>
      <c r="F437" s="172" t="s">
        <v>441</v>
      </c>
      <c r="G437" s="173" t="s">
        <v>96</v>
      </c>
      <c r="H437" s="22"/>
      <c r="I437" s="22"/>
      <c r="J437" s="23"/>
      <c r="K437" s="23"/>
      <c r="L437" s="27" t="s">
        <v>108</v>
      </c>
      <c r="M437" s="28"/>
      <c r="N437" s="176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37" s="176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37" s="213" t="str">
        <f t="shared" si="46"/>
        <v xml:space="preserve"> </v>
      </c>
      <c r="Q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13" t="str">
        <f t="shared" si="47"/>
        <v xml:space="preserve"> </v>
      </c>
      <c r="S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13" t="str">
        <f t="shared" si="48"/>
        <v xml:space="preserve"> </v>
      </c>
      <c r="U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76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37" s="213" t="str">
        <f t="shared" si="49"/>
        <v xml:space="preserve"> </v>
      </c>
      <c r="X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13" t="str">
        <f t="shared" si="50"/>
        <v xml:space="preserve"> </v>
      </c>
      <c r="Z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13" t="str">
        <f t="shared" si="51"/>
        <v xml:space="preserve"> </v>
      </c>
      <c r="AB43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84" customFormat="1" ht="13.5">
      <c r="A438" s="170" t="str">
        <f t="shared" si="52"/>
        <v>71080204010000</v>
      </c>
      <c r="B438" s="171" t="s">
        <v>439</v>
      </c>
      <c r="C438" s="129" t="s">
        <v>185</v>
      </c>
      <c r="D438" s="128" t="s">
        <v>140</v>
      </c>
      <c r="E438" s="127" t="s">
        <v>155</v>
      </c>
      <c r="F438" s="172" t="s">
        <v>106</v>
      </c>
      <c r="G438" s="173" t="s">
        <v>440</v>
      </c>
      <c r="H438" s="141"/>
      <c r="I438" s="142"/>
      <c r="J438" s="143"/>
      <c r="K438" s="143"/>
      <c r="L438" s="24" t="s">
        <v>300</v>
      </c>
      <c r="M438" s="25"/>
      <c r="N438" s="183">
        <f>+'havelvac 7.2'!N468+'havelvac 7.3'!N468+'havelvac 7.4'!N468+'havelvac 7.5'!N468+'havelvac 7.6'!N468+'havelvac 7.7'!N468+'havelvac 7.9'!N468+'havelvac 7.8'!N468+'havelvac 7.10'!N468+'havelvac 7.11'!N468+'havelvac 7.12'!N468+'havelvac 7.13'!N466</f>
        <v>460.6</v>
      </c>
      <c r="O438" s="183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38" s="216" t="str">
        <f t="shared" si="46"/>
        <v xml:space="preserve"> </v>
      </c>
      <c r="Q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16" t="str">
        <f t="shared" si="47"/>
        <v xml:space="preserve"> </v>
      </c>
      <c r="S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16" t="str">
        <f t="shared" si="48"/>
        <v xml:space="preserve"> </v>
      </c>
      <c r="U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83">
        <f>+'havelvac 7.2'!P468+'havelvac 7.3'!P468+'havelvac 7.4'!P468+'havelvac 7.5'!P468+'havelvac 7.6'!P468+'havelvac 7.7'!P468+'havelvac 7.9'!P468+'havelvac 7.8'!P468+'havelvac 7.10'!P468+'havelvac 7.11'!P468+'havelvac 7.12'!P468+'havelvac 7.13'!P466</f>
        <v>460.6</v>
      </c>
      <c r="W438" s="216" t="str">
        <f t="shared" si="49"/>
        <v xml:space="preserve"> </v>
      </c>
      <c r="X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16" t="str">
        <f t="shared" si="50"/>
        <v xml:space="preserve"> </v>
      </c>
      <c r="Z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16" t="str">
        <f t="shared" si="51"/>
        <v xml:space="preserve"> </v>
      </c>
      <c r="AB43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2" customFormat="1">
      <c r="A439" s="170" t="str">
        <f t="shared" si="52"/>
        <v>71080204014216</v>
      </c>
      <c r="B439" s="171" t="s">
        <v>439</v>
      </c>
      <c r="C439" s="129" t="s">
        <v>185</v>
      </c>
      <c r="D439" s="128" t="s">
        <v>140</v>
      </c>
      <c r="E439" s="127" t="s">
        <v>155</v>
      </c>
      <c r="F439" s="172" t="s">
        <v>106</v>
      </c>
      <c r="G439" s="126">
        <v>4216</v>
      </c>
      <c r="H439" s="15"/>
      <c r="I439" s="22"/>
      <c r="J439" s="23"/>
      <c r="K439" s="23"/>
      <c r="L439" s="27" t="s">
        <v>118</v>
      </c>
      <c r="M439" s="40">
        <v>4216</v>
      </c>
      <c r="N439" s="169">
        <f>+'havelvac 7.2'!N469+'havelvac 7.3'!N469+'havelvac 7.4'!N469+'havelvac 7.5'!N469+'havelvac 7.6'!N469+'havelvac 7.7'!N469+'havelvac 7.9'!N469+'havelvac 7.8'!N469+'havelvac 7.10'!N469+'havelvac 7.11'!N469+'havelvac 7.12'!N469+'havelvac 7.13'!N467</f>
        <v>721963.5</v>
      </c>
      <c r="O439" s="169">
        <f>+'havelvac 7.2'!O469+'havelvac 7.3'!O469+'havelvac 7.4'!O469+'havelvac 7.5'!O469+'havelvac 7.6'!O469+'havelvac 7.7'!O469+'havelvac 7.9'!O469+'havelvac 7.8'!O469+'havelvac 7.10'!O469+'havelvac 7.11'!O469+'havelvac 7.12'!O469+'havelvac 7.13'!O467</f>
        <v>40020.400000000001</v>
      </c>
      <c r="P439" s="217" t="str">
        <f t="shared" si="46"/>
        <v xml:space="preserve"> </v>
      </c>
      <c r="Q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17" t="str">
        <f t="shared" si="47"/>
        <v xml:space="preserve"> </v>
      </c>
      <c r="S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17" t="str">
        <f t="shared" si="48"/>
        <v xml:space="preserve"> </v>
      </c>
      <c r="U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69">
        <f>+'havelvac 7.2'!P469+'havelvac 7.3'!P469+'havelvac 7.4'!P469+'havelvac 7.5'!P469+'havelvac 7.6'!P469+'havelvac 7.7'!P469+'havelvac 7.9'!P469+'havelvac 7.8'!P469+'havelvac 7.10'!P469+'havelvac 7.11'!P469+'havelvac 7.12'!P469+'havelvac 7.13'!P467</f>
        <v>681943.1</v>
      </c>
      <c r="W439" s="217" t="str">
        <f t="shared" si="49"/>
        <v xml:space="preserve"> </v>
      </c>
      <c r="X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17" t="str">
        <f t="shared" si="50"/>
        <v xml:space="preserve"> </v>
      </c>
      <c r="Z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17" t="str">
        <f t="shared" si="51"/>
        <v xml:space="preserve"> </v>
      </c>
      <c r="AB4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2" customFormat="1">
      <c r="A440" s="170" t="str">
        <f t="shared" si="52"/>
        <v>71080204014239</v>
      </c>
      <c r="B440" s="171" t="s">
        <v>439</v>
      </c>
      <c r="C440" s="129" t="s">
        <v>185</v>
      </c>
      <c r="D440" s="128" t="s">
        <v>140</v>
      </c>
      <c r="E440" s="127" t="s">
        <v>155</v>
      </c>
      <c r="F440" s="172" t="s">
        <v>106</v>
      </c>
      <c r="G440" s="126">
        <v>4239</v>
      </c>
      <c r="H440" s="15"/>
      <c r="I440" s="22"/>
      <c r="J440" s="23"/>
      <c r="K440" s="23"/>
      <c r="L440" s="26" t="s">
        <v>125</v>
      </c>
      <c r="M440" s="28">
        <v>4239</v>
      </c>
      <c r="N440" s="169">
        <f>+'havelvac 7.2'!N470+'havelvac 7.3'!N470+'havelvac 7.4'!N470+'havelvac 7.5'!N470+'havelvac 7.6'!N470+'havelvac 7.7'!N470+'havelvac 7.9'!N470+'havelvac 7.8'!N470+'havelvac 7.10'!N470+'havelvac 7.11'!N470+'havelvac 7.12'!N470+'havelvac 7.13'!N468</f>
        <v>0</v>
      </c>
      <c r="O440" s="169">
        <f>+'havelvac 7.2'!O470+'havelvac 7.3'!O470+'havelvac 7.4'!O470+'havelvac 7.5'!O470+'havelvac 7.6'!O470+'havelvac 7.7'!O470+'havelvac 7.9'!O470+'havelvac 7.8'!O470+'havelvac 7.10'!O470+'havelvac 7.11'!O470+'havelvac 7.12'!O470+'havelvac 7.13'!O468</f>
        <v>0</v>
      </c>
      <c r="P440" s="217" t="str">
        <f t="shared" si="46"/>
        <v xml:space="preserve"> </v>
      </c>
      <c r="Q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17" t="str">
        <f t="shared" si="47"/>
        <v xml:space="preserve"> </v>
      </c>
      <c r="S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17" t="str">
        <f t="shared" si="48"/>
        <v xml:space="preserve"> </v>
      </c>
      <c r="U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69">
        <f>+'havelvac 7.2'!P470+'havelvac 7.3'!P470+'havelvac 7.4'!P470+'havelvac 7.5'!P470+'havelvac 7.6'!P470+'havelvac 7.7'!P470+'havelvac 7.9'!P470+'havelvac 7.8'!P470+'havelvac 7.10'!P470+'havelvac 7.11'!P470+'havelvac 7.12'!P470+'havelvac 7.13'!P468</f>
        <v>0</v>
      </c>
      <c r="W440" s="217" t="str">
        <f t="shared" si="49"/>
        <v xml:space="preserve"> </v>
      </c>
      <c r="X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17" t="str">
        <f t="shared" si="50"/>
        <v xml:space="preserve"> </v>
      </c>
      <c r="Z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17" t="str">
        <f t="shared" si="51"/>
        <v xml:space="preserve"> </v>
      </c>
      <c r="AB44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2" customFormat="1" hidden="1">
      <c r="A441" s="170" t="str">
        <f t="shared" si="52"/>
        <v>71080204014269</v>
      </c>
      <c r="B441" s="186" t="s">
        <v>439</v>
      </c>
      <c r="C441" s="129" t="s">
        <v>185</v>
      </c>
      <c r="D441" s="128" t="s">
        <v>140</v>
      </c>
      <c r="E441" s="127" t="s">
        <v>155</v>
      </c>
      <c r="F441" s="172" t="s">
        <v>106</v>
      </c>
      <c r="G441" s="126">
        <v>4269</v>
      </c>
      <c r="H441" s="177"/>
      <c r="I441" s="180"/>
      <c r="J441" s="187"/>
      <c r="K441" s="188"/>
      <c r="L441" s="189" t="s">
        <v>240</v>
      </c>
      <c r="M441" s="11">
        <v>4269</v>
      </c>
      <c r="N441" s="169">
        <f>+'havelvac 7.2'!N471+'havelvac 7.3'!N471+'havelvac 7.4'!N471+'havelvac 7.5'!N471+'havelvac 7.6'!N471+'havelvac 7.7'!N471+'havelvac 7.9'!N471+'havelvac 7.8'!N471+'havelvac 7.10'!N471+'havelvac 7.11'!N471+'havelvac 7.12'!N471+'havelvac 7.13'!N469</f>
        <v>47920.9</v>
      </c>
      <c r="O441" s="169">
        <f>+'havelvac 7.2'!O471+'havelvac 7.3'!O471+'havelvac 7.4'!O471+'havelvac 7.5'!O471+'havelvac 7.6'!O471+'havelvac 7.7'!O471+'havelvac 7.9'!O471+'havelvac 7.8'!O471+'havelvac 7.10'!O471+'havelvac 7.11'!O471+'havelvac 7.12'!O471+'havelvac 7.13'!O469</f>
        <v>40020.400000000001</v>
      </c>
      <c r="P441" s="217" t="str">
        <f t="shared" si="46"/>
        <v xml:space="preserve"> </v>
      </c>
      <c r="Q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17" t="str">
        <f t="shared" si="47"/>
        <v xml:space="preserve"> </v>
      </c>
      <c r="S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17" t="str">
        <f t="shared" si="48"/>
        <v xml:space="preserve"> </v>
      </c>
      <c r="U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69">
        <f>+'havelvac 7.2'!P471+'havelvac 7.3'!P471+'havelvac 7.4'!P471+'havelvac 7.5'!P471+'havelvac 7.6'!P471+'havelvac 7.7'!P471+'havelvac 7.9'!P471+'havelvac 7.8'!P471+'havelvac 7.10'!P471+'havelvac 7.11'!P471+'havelvac 7.12'!P471+'havelvac 7.13'!P469</f>
        <v>7900.5</v>
      </c>
      <c r="W441" s="217" t="str">
        <f t="shared" si="49"/>
        <v xml:space="preserve"> </v>
      </c>
      <c r="X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17" t="str">
        <f t="shared" si="50"/>
        <v xml:space="preserve"> </v>
      </c>
      <c r="Z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17" t="str">
        <f t="shared" si="51"/>
        <v xml:space="preserve"> </v>
      </c>
      <c r="AB4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2" customFormat="1" hidden="1">
      <c r="A442" s="170" t="str">
        <f t="shared" si="52"/>
        <v>71080204014639</v>
      </c>
      <c r="B442" s="171" t="s">
        <v>439</v>
      </c>
      <c r="C442" s="129" t="s">
        <v>185</v>
      </c>
      <c r="D442" s="128" t="s">
        <v>140</v>
      </c>
      <c r="E442" s="127" t="s">
        <v>155</v>
      </c>
      <c r="F442" s="172" t="s">
        <v>106</v>
      </c>
      <c r="G442" s="126">
        <v>4639</v>
      </c>
      <c r="H442" s="22"/>
      <c r="I442" s="22"/>
      <c r="J442" s="23"/>
      <c r="K442" s="23"/>
      <c r="L442" s="33" t="s">
        <v>167</v>
      </c>
      <c r="M442" s="11">
        <v>4639</v>
      </c>
      <c r="N442" s="169">
        <f>+'havelvac 7.2'!N472+'havelvac 7.3'!N472+'havelvac 7.4'!N472+'havelvac 7.5'!N472+'havelvac 7.6'!N472+'havelvac 7.7'!N472+'havelvac 7.9'!N472+'havelvac 7.8'!N472+'havelvac 7.10'!N472+'havelvac 7.11'!N472+'havelvac 7.12'!N472+'havelvac 7.13'!N470</f>
        <v>0</v>
      </c>
      <c r="O442" s="169">
        <f>+'havelvac 7.2'!O472+'havelvac 7.3'!O472+'havelvac 7.4'!O472+'havelvac 7.5'!O472+'havelvac 7.6'!O472+'havelvac 7.7'!O472+'havelvac 7.9'!O472+'havelvac 7.8'!O472+'havelvac 7.10'!O472+'havelvac 7.11'!O472+'havelvac 7.12'!O472+'havelvac 7.13'!O470</f>
        <v>0</v>
      </c>
      <c r="P442" s="217" t="str">
        <f t="shared" si="46"/>
        <v xml:space="preserve"> </v>
      </c>
      <c r="Q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17" t="str">
        <f t="shared" si="47"/>
        <v xml:space="preserve"> </v>
      </c>
      <c r="S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17" t="str">
        <f t="shared" si="48"/>
        <v xml:space="preserve"> </v>
      </c>
      <c r="U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69">
        <f>+'havelvac 7.2'!P472+'havelvac 7.3'!P472+'havelvac 7.4'!P472+'havelvac 7.5'!P472+'havelvac 7.6'!P472+'havelvac 7.7'!P472+'havelvac 7.9'!P472+'havelvac 7.8'!P472+'havelvac 7.10'!P472+'havelvac 7.11'!P472+'havelvac 7.12'!P472+'havelvac 7.13'!P470</f>
        <v>0</v>
      </c>
      <c r="W442" s="217" t="str">
        <f t="shared" si="49"/>
        <v xml:space="preserve"> </v>
      </c>
      <c r="X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17" t="str">
        <f t="shared" si="50"/>
        <v xml:space="preserve"> </v>
      </c>
      <c r="Z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17" t="str">
        <f t="shared" si="51"/>
        <v xml:space="preserve"> </v>
      </c>
      <c r="AB44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2" customFormat="1" ht="25.5" hidden="1">
      <c r="A443" s="170" t="str">
        <f t="shared" si="52"/>
        <v>71080204014819</v>
      </c>
      <c r="B443" s="171" t="s">
        <v>439</v>
      </c>
      <c r="C443" s="129" t="s">
        <v>185</v>
      </c>
      <c r="D443" s="128" t="s">
        <v>140</v>
      </c>
      <c r="E443" s="127" t="s">
        <v>155</v>
      </c>
      <c r="F443" s="172" t="s">
        <v>106</v>
      </c>
      <c r="G443" s="173" t="s">
        <v>88</v>
      </c>
      <c r="H443" s="180"/>
      <c r="I443" s="180"/>
      <c r="J443" s="181"/>
      <c r="K443" s="182"/>
      <c r="L443" s="33" t="s">
        <v>219</v>
      </c>
      <c r="M443" s="10" t="s">
        <v>88</v>
      </c>
      <c r="N443" s="169">
        <f>+'havelvac 7.2'!N473+'havelvac 7.3'!N473+'havelvac 7.4'!N473+'havelvac 7.5'!N473+'havelvac 7.6'!N473+'havelvac 7.7'!N473+'havelvac 7.9'!N473+'havelvac 7.8'!N473+'havelvac 7.10'!N473+'havelvac 7.11'!N473+'havelvac 7.12'!N473+'havelvac 7.13'!N471</f>
        <v>0</v>
      </c>
      <c r="O443" s="169">
        <f>+'havelvac 7.2'!O473+'havelvac 7.3'!O473+'havelvac 7.4'!O473+'havelvac 7.5'!O473+'havelvac 7.6'!O473+'havelvac 7.7'!O473+'havelvac 7.9'!O473+'havelvac 7.8'!O473+'havelvac 7.10'!O473+'havelvac 7.11'!O473+'havelvac 7.12'!O473+'havelvac 7.13'!O471</f>
        <v>0</v>
      </c>
      <c r="P443" s="217" t="str">
        <f t="shared" si="46"/>
        <v xml:space="preserve"> </v>
      </c>
      <c r="Q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17" t="str">
        <f t="shared" si="47"/>
        <v xml:space="preserve"> </v>
      </c>
      <c r="S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17" t="str">
        <f t="shared" si="48"/>
        <v xml:space="preserve"> </v>
      </c>
      <c r="U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69">
        <f>+'havelvac 7.2'!P473+'havelvac 7.3'!P473+'havelvac 7.4'!P473+'havelvac 7.5'!P473+'havelvac 7.6'!P473+'havelvac 7.7'!P473+'havelvac 7.9'!P473+'havelvac 7.8'!P473+'havelvac 7.10'!P473+'havelvac 7.11'!P473+'havelvac 7.12'!P473+'havelvac 7.13'!P471</f>
        <v>0</v>
      </c>
      <c r="W443" s="217" t="str">
        <f t="shared" si="49"/>
        <v xml:space="preserve"> </v>
      </c>
      <c r="X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17" t="str">
        <f t="shared" si="50"/>
        <v xml:space="preserve"> </v>
      </c>
      <c r="Z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17" t="str">
        <f t="shared" si="51"/>
        <v xml:space="preserve"> </v>
      </c>
      <c r="AB4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84" customFormat="1" ht="13.5" hidden="1">
      <c r="A444" s="170" t="str">
        <f t="shared" si="52"/>
        <v>71080204020000</v>
      </c>
      <c r="B444" s="171" t="s">
        <v>439</v>
      </c>
      <c r="C444" s="129" t="s">
        <v>185</v>
      </c>
      <c r="D444" s="128" t="s">
        <v>140</v>
      </c>
      <c r="E444" s="127" t="s">
        <v>155</v>
      </c>
      <c r="F444" s="172" t="s">
        <v>140</v>
      </c>
      <c r="G444" s="173" t="s">
        <v>440</v>
      </c>
      <c r="H444" s="141"/>
      <c r="I444" s="142"/>
      <c r="J444" s="143"/>
      <c r="K444" s="143"/>
      <c r="L444" s="24" t="s">
        <v>301</v>
      </c>
      <c r="M444" s="25"/>
      <c r="N444" s="183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44" s="183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44" s="216" t="str">
        <f t="shared" si="46"/>
        <v xml:space="preserve"> </v>
      </c>
      <c r="Q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16" t="str">
        <f t="shared" si="47"/>
        <v xml:space="preserve"> </v>
      </c>
      <c r="S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16" t="str">
        <f t="shared" si="48"/>
        <v xml:space="preserve"> </v>
      </c>
      <c r="U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83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44" s="216" t="str">
        <f t="shared" si="49"/>
        <v xml:space="preserve"> </v>
      </c>
      <c r="X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16" t="str">
        <f t="shared" si="50"/>
        <v xml:space="preserve"> </v>
      </c>
      <c r="Z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16" t="str">
        <f t="shared" si="51"/>
        <v xml:space="preserve"> </v>
      </c>
      <c r="AB44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2" customFormat="1" ht="25.5" hidden="1">
      <c r="A445" s="170" t="str">
        <f t="shared" si="52"/>
        <v>71080204024511</v>
      </c>
      <c r="B445" s="171" t="s">
        <v>439</v>
      </c>
      <c r="C445" s="129" t="s">
        <v>185</v>
      </c>
      <c r="D445" s="128" t="s">
        <v>140</v>
      </c>
      <c r="E445" s="127" t="s">
        <v>155</v>
      </c>
      <c r="F445" s="172" t="s">
        <v>140</v>
      </c>
      <c r="G445" s="126">
        <v>4511</v>
      </c>
      <c r="H445" s="22"/>
      <c r="I445" s="22"/>
      <c r="J445" s="23"/>
      <c r="K445" s="23"/>
      <c r="L445" s="26" t="s">
        <v>217</v>
      </c>
      <c r="M445" s="10">
        <v>4511</v>
      </c>
      <c r="N445" s="169">
        <f>+'havelvac 7.2'!N475+'havelvac 7.3'!N475+'havelvac 7.4'!N475+'havelvac 7.5'!N475+'havelvac 7.6'!N475+'havelvac 7.7'!N475+'havelvac 7.9'!N475+'havelvac 7.8'!N475+'havelvac 7.10'!N475+'havelvac 7.11'!N475+'havelvac 7.12'!N475+'havelvac 7.13'!N473</f>
        <v>46461</v>
      </c>
      <c r="O445" s="169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45" s="217" t="str">
        <f t="shared" si="46"/>
        <v xml:space="preserve"> </v>
      </c>
      <c r="Q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17" t="str">
        <f t="shared" si="47"/>
        <v xml:space="preserve"> </v>
      </c>
      <c r="S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17" t="str">
        <f t="shared" si="48"/>
        <v xml:space="preserve"> </v>
      </c>
      <c r="U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69">
        <f>+'havelvac 7.2'!P475+'havelvac 7.3'!P475+'havelvac 7.4'!P475+'havelvac 7.5'!P475+'havelvac 7.6'!P475+'havelvac 7.7'!P475+'havelvac 7.9'!P475+'havelvac 7.8'!P475+'havelvac 7.10'!P475+'havelvac 7.11'!P475+'havelvac 7.12'!P475+'havelvac 7.13'!P473</f>
        <v>46461</v>
      </c>
      <c r="W445" s="217" t="str">
        <f t="shared" si="49"/>
        <v xml:space="preserve"> </v>
      </c>
      <c r="X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17" t="str">
        <f t="shared" si="50"/>
        <v xml:space="preserve"> </v>
      </c>
      <c r="Z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17" t="str">
        <f t="shared" si="51"/>
        <v xml:space="preserve"> </v>
      </c>
      <c r="AB44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84" customFormat="1" ht="13.5" hidden="1">
      <c r="A446" s="170" t="str">
        <f t="shared" si="52"/>
        <v>71080204030000</v>
      </c>
      <c r="B446" s="171" t="s">
        <v>439</v>
      </c>
      <c r="C446" s="129" t="s">
        <v>185</v>
      </c>
      <c r="D446" s="128" t="s">
        <v>140</v>
      </c>
      <c r="E446" s="127" t="s">
        <v>155</v>
      </c>
      <c r="F446" s="172" t="s">
        <v>442</v>
      </c>
      <c r="G446" s="173" t="s">
        <v>440</v>
      </c>
      <c r="H446" s="141"/>
      <c r="I446" s="142"/>
      <c r="J446" s="143"/>
      <c r="K446" s="143"/>
      <c r="L446" s="24" t="s">
        <v>302</v>
      </c>
      <c r="M446" s="25"/>
      <c r="N446" s="183">
        <f>+'havelvac 7.2'!N476+'havelvac 7.3'!N476+'havelvac 7.4'!N476+'havelvac 7.5'!N476+'havelvac 7.6'!N476+'havelvac 7.7'!N476+'havelvac 7.9'!N476+'havelvac 7.8'!N476+'havelvac 7.10'!N476+'havelvac 7.11'!N476+'havelvac 7.12'!N476+'havelvac 7.13'!N474</f>
        <v>593264.9</v>
      </c>
      <c r="O446" s="183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46" s="216" t="str">
        <f t="shared" si="46"/>
        <v xml:space="preserve"> </v>
      </c>
      <c r="Q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16" t="str">
        <f t="shared" si="47"/>
        <v xml:space="preserve"> </v>
      </c>
      <c r="S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16" t="str">
        <f t="shared" si="48"/>
        <v xml:space="preserve"> </v>
      </c>
      <c r="U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83">
        <f>+'havelvac 7.2'!P476+'havelvac 7.3'!P476+'havelvac 7.4'!P476+'havelvac 7.5'!P476+'havelvac 7.6'!P476+'havelvac 7.7'!P476+'havelvac 7.9'!P476+'havelvac 7.8'!P476+'havelvac 7.10'!P476+'havelvac 7.11'!P476+'havelvac 7.12'!P476+'havelvac 7.13'!P474</f>
        <v>593264.9</v>
      </c>
      <c r="W446" s="216" t="str">
        <f t="shared" si="49"/>
        <v xml:space="preserve"> </v>
      </c>
      <c r="X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16" t="str">
        <f t="shared" si="50"/>
        <v xml:space="preserve"> </v>
      </c>
      <c r="Z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16" t="str">
        <f t="shared" si="51"/>
        <v xml:space="preserve"> </v>
      </c>
      <c r="AB44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2" customFormat="1" hidden="1">
      <c r="A447" s="170" t="str">
        <f t="shared" si="52"/>
        <v>71080204035113</v>
      </c>
      <c r="B447" s="171" t="s">
        <v>439</v>
      </c>
      <c r="C447" s="129" t="s">
        <v>185</v>
      </c>
      <c r="D447" s="128" t="s">
        <v>140</v>
      </c>
      <c r="E447" s="127" t="s">
        <v>155</v>
      </c>
      <c r="F447" s="172" t="s">
        <v>442</v>
      </c>
      <c r="G447" s="126">
        <v>5113</v>
      </c>
      <c r="H447" s="22"/>
      <c r="I447" s="22"/>
      <c r="J447" s="23"/>
      <c r="K447" s="23"/>
      <c r="L447" s="29" t="s">
        <v>143</v>
      </c>
      <c r="M447" s="44">
        <v>5113</v>
      </c>
      <c r="N447" s="169">
        <f>+'havelvac 7.2'!N477+'havelvac 7.3'!N477+'havelvac 7.4'!N477+'havelvac 7.5'!N477+'havelvac 7.6'!N477+'havelvac 7.7'!N477+'havelvac 7.9'!N477+'havelvac 7.8'!N477+'havelvac 7.10'!N477+'havelvac 7.11'!N477+'havelvac 7.12'!N477+'havelvac 7.13'!N475</f>
        <v>39922.400000000001</v>
      </c>
      <c r="O447" s="169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47" s="217" t="str">
        <f t="shared" si="46"/>
        <v xml:space="preserve"> </v>
      </c>
      <c r="Q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17" t="str">
        <f t="shared" si="47"/>
        <v xml:space="preserve"> </v>
      </c>
      <c r="S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17" t="str">
        <f t="shared" si="48"/>
        <v xml:space="preserve"> </v>
      </c>
      <c r="U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69">
        <f>+'havelvac 7.2'!P477+'havelvac 7.3'!P477+'havelvac 7.4'!P477+'havelvac 7.5'!P477+'havelvac 7.6'!P477+'havelvac 7.7'!P477+'havelvac 7.9'!P477+'havelvac 7.8'!P477+'havelvac 7.10'!P477+'havelvac 7.11'!P477+'havelvac 7.12'!P477+'havelvac 7.13'!P475</f>
        <v>39922.400000000001</v>
      </c>
      <c r="W447" s="217" t="str">
        <f t="shared" si="49"/>
        <v xml:space="preserve"> </v>
      </c>
      <c r="X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17" t="str">
        <f t="shared" si="50"/>
        <v xml:space="preserve"> </v>
      </c>
      <c r="Z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17" t="str">
        <f t="shared" si="51"/>
        <v xml:space="preserve"> </v>
      </c>
      <c r="AB44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79" customFormat="1" ht="12.75">
      <c r="A448" s="170" t="str">
        <f t="shared" si="52"/>
        <v>71080205000000</v>
      </c>
      <c r="B448" s="171" t="s">
        <v>439</v>
      </c>
      <c r="C448" s="129" t="s">
        <v>185</v>
      </c>
      <c r="D448" s="128" t="s">
        <v>140</v>
      </c>
      <c r="E448" s="127" t="s">
        <v>149</v>
      </c>
      <c r="F448" s="172" t="s">
        <v>441</v>
      </c>
      <c r="G448" s="173" t="s">
        <v>440</v>
      </c>
      <c r="H448" s="146">
        <v>2825</v>
      </c>
      <c r="I448" s="147" t="s">
        <v>185</v>
      </c>
      <c r="J448" s="148">
        <v>2</v>
      </c>
      <c r="K448" s="148">
        <v>5</v>
      </c>
      <c r="L448" s="149" t="s">
        <v>303</v>
      </c>
      <c r="M448" s="150"/>
      <c r="N448" s="178">
        <f>+'havelvac 7.2'!N478+'havelvac 7.3'!N478+'havelvac 7.4'!N478+'havelvac 7.5'!N478+'havelvac 7.6'!N478+'havelvac 7.7'!N478+'havelvac 7.9'!N478+'havelvac 7.8'!N478+'havelvac 7.10'!N478+'havelvac 7.11'!N478+'havelvac 7.12'!N478+'havelvac 7.13'!N476</f>
        <v>68398.5</v>
      </c>
      <c r="O448" s="178">
        <f>+'havelvac 7.2'!O478+'havelvac 7.3'!O478+'havelvac 7.4'!O478+'havelvac 7.5'!O478+'havelvac 7.6'!O478+'havelvac 7.7'!O478+'havelvac 7.9'!O478+'havelvac 7.8'!O478+'havelvac 7.10'!O478+'havelvac 7.11'!O478+'havelvac 7.12'!O478+'havelvac 7.13'!O476</f>
        <v>60736.9</v>
      </c>
      <c r="P448" s="215" t="str">
        <f t="shared" si="46"/>
        <v xml:space="preserve"> </v>
      </c>
      <c r="Q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15" t="str">
        <f t="shared" si="47"/>
        <v xml:space="preserve"> </v>
      </c>
      <c r="S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15" t="str">
        <f t="shared" si="48"/>
        <v xml:space="preserve"> </v>
      </c>
      <c r="U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78">
        <f>+'havelvac 7.2'!P478+'havelvac 7.3'!P478+'havelvac 7.4'!P478+'havelvac 7.5'!P478+'havelvac 7.6'!P478+'havelvac 7.7'!P478+'havelvac 7.9'!P478+'havelvac 7.8'!P478+'havelvac 7.10'!P478+'havelvac 7.11'!P478+'havelvac 7.12'!P478+'havelvac 7.13'!P476</f>
        <v>7661.6</v>
      </c>
      <c r="W448" s="215" t="str">
        <f t="shared" si="49"/>
        <v xml:space="preserve"> </v>
      </c>
      <c r="X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15" t="str">
        <f t="shared" si="50"/>
        <v xml:space="preserve"> </v>
      </c>
      <c r="Z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15" t="str">
        <f t="shared" si="51"/>
        <v xml:space="preserve"> </v>
      </c>
      <c r="AB44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2" customFormat="1" ht="12.75">
      <c r="A449" s="170" t="str">
        <f t="shared" si="52"/>
        <v>71080205000001</v>
      </c>
      <c r="B449" s="171" t="s">
        <v>439</v>
      </c>
      <c r="C449" s="129" t="s">
        <v>185</v>
      </c>
      <c r="D449" s="128" t="s">
        <v>140</v>
      </c>
      <c r="E449" s="127" t="s">
        <v>149</v>
      </c>
      <c r="F449" s="172" t="s">
        <v>441</v>
      </c>
      <c r="G449" s="173" t="s">
        <v>96</v>
      </c>
      <c r="H449" s="22"/>
      <c r="I449" s="22"/>
      <c r="J449" s="23"/>
      <c r="K449" s="23"/>
      <c r="L449" s="27" t="s">
        <v>108</v>
      </c>
      <c r="M449" s="28"/>
      <c r="N449" s="176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49" s="176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49" s="213" t="str">
        <f t="shared" si="46"/>
        <v xml:space="preserve"> </v>
      </c>
      <c r="Q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13" t="str">
        <f t="shared" si="47"/>
        <v xml:space="preserve"> </v>
      </c>
      <c r="S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13" t="str">
        <f t="shared" si="48"/>
        <v xml:space="preserve"> </v>
      </c>
      <c r="U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76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49" s="213" t="str">
        <f t="shared" si="49"/>
        <v xml:space="preserve"> </v>
      </c>
      <c r="X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13" t="str">
        <f t="shared" si="50"/>
        <v xml:space="preserve"> </v>
      </c>
      <c r="Z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13" t="str">
        <f t="shared" si="51"/>
        <v xml:space="preserve"> </v>
      </c>
      <c r="AB44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84" customFormat="1" ht="13.5">
      <c r="A450" s="170" t="str">
        <f t="shared" si="52"/>
        <v>71080205010000</v>
      </c>
      <c r="B450" s="171" t="s">
        <v>439</v>
      </c>
      <c r="C450" s="129" t="s">
        <v>185</v>
      </c>
      <c r="D450" s="128" t="s">
        <v>140</v>
      </c>
      <c r="E450" s="127" t="s">
        <v>149</v>
      </c>
      <c r="F450" s="172" t="s">
        <v>106</v>
      </c>
      <c r="G450" s="173" t="s">
        <v>440</v>
      </c>
      <c r="H450" s="141"/>
      <c r="I450" s="142"/>
      <c r="J450" s="143"/>
      <c r="K450" s="143"/>
      <c r="L450" s="24" t="s">
        <v>304</v>
      </c>
      <c r="M450" s="25"/>
      <c r="N450" s="183">
        <f>+'havelvac 7.2'!N480+'havelvac 7.3'!N480+'havelvac 7.4'!N480+'havelvac 7.5'!N480+'havelvac 7.6'!N480+'havelvac 7.7'!N480+'havelvac 7.9'!N480+'havelvac 7.8'!N480+'havelvac 7.10'!N480+'havelvac 7.11'!N480+'havelvac 7.12'!N480+'havelvac 7.13'!N478</f>
        <v>59718.3</v>
      </c>
      <c r="O450" s="183">
        <f>+'havelvac 7.2'!O480+'havelvac 7.3'!O480+'havelvac 7.4'!O480+'havelvac 7.5'!O480+'havelvac 7.6'!O480+'havelvac 7.7'!O480+'havelvac 7.9'!O480+'havelvac 7.8'!O480+'havelvac 7.10'!O480+'havelvac 7.11'!O480+'havelvac 7.12'!O480+'havelvac 7.13'!O478</f>
        <v>59718.3</v>
      </c>
      <c r="P450" s="216" t="str">
        <f t="shared" si="46"/>
        <v xml:space="preserve"> </v>
      </c>
      <c r="Q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16" t="str">
        <f t="shared" si="47"/>
        <v xml:space="preserve"> </v>
      </c>
      <c r="S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16" t="str">
        <f t="shared" si="48"/>
        <v xml:space="preserve"> </v>
      </c>
      <c r="U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83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50" s="216" t="str">
        <f t="shared" si="49"/>
        <v xml:space="preserve"> </v>
      </c>
      <c r="X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16" t="str">
        <f t="shared" si="50"/>
        <v xml:space="preserve"> </v>
      </c>
      <c r="Z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16" t="str">
        <f t="shared" si="51"/>
        <v xml:space="preserve"> </v>
      </c>
      <c r="AB45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2" customFormat="1" ht="25.5">
      <c r="A451" s="170" t="str">
        <f t="shared" si="52"/>
        <v>71080205014511</v>
      </c>
      <c r="B451" s="171" t="s">
        <v>439</v>
      </c>
      <c r="C451" s="129" t="s">
        <v>185</v>
      </c>
      <c r="D451" s="128" t="s">
        <v>140</v>
      </c>
      <c r="E451" s="127" t="s">
        <v>149</v>
      </c>
      <c r="F451" s="172" t="s">
        <v>106</v>
      </c>
      <c r="G451" s="126">
        <v>4511</v>
      </c>
      <c r="H451" s="22"/>
      <c r="I451" s="22"/>
      <c r="J451" s="23"/>
      <c r="K451" s="23"/>
      <c r="L451" s="26" t="s">
        <v>217</v>
      </c>
      <c r="M451" s="10">
        <v>4511</v>
      </c>
      <c r="N451" s="169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51" s="169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51" s="217" t="str">
        <f t="shared" si="46"/>
        <v xml:space="preserve"> </v>
      </c>
      <c r="Q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17" t="str">
        <f t="shared" si="47"/>
        <v xml:space="preserve"> </v>
      </c>
      <c r="S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17" t="str">
        <f t="shared" si="48"/>
        <v xml:space="preserve"> </v>
      </c>
      <c r="U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69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51" s="217" t="str">
        <f t="shared" si="49"/>
        <v xml:space="preserve"> </v>
      </c>
      <c r="X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17" t="str">
        <f t="shared" si="50"/>
        <v xml:space="preserve"> </v>
      </c>
      <c r="Z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17" t="str">
        <f t="shared" si="51"/>
        <v xml:space="preserve"> </v>
      </c>
      <c r="AB4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84" customFormat="1" ht="13.5" hidden="1">
      <c r="A452" s="170" t="str">
        <f t="shared" si="52"/>
        <v>71080205020000</v>
      </c>
      <c r="B452" s="171" t="s">
        <v>439</v>
      </c>
      <c r="C452" s="129" t="s">
        <v>185</v>
      </c>
      <c r="D452" s="128" t="s">
        <v>140</v>
      </c>
      <c r="E452" s="127" t="s">
        <v>149</v>
      </c>
      <c r="F452" s="172" t="s">
        <v>140</v>
      </c>
      <c r="G452" s="173" t="s">
        <v>440</v>
      </c>
      <c r="H452" s="141"/>
      <c r="I452" s="142"/>
      <c r="J452" s="143"/>
      <c r="K452" s="143"/>
      <c r="L452" s="24" t="s">
        <v>305</v>
      </c>
      <c r="M452" s="25"/>
      <c r="N452" s="183">
        <f>+'havelvac 7.2'!N482+'havelvac 7.3'!N482+'havelvac 7.4'!N482+'havelvac 7.5'!N482+'havelvac 7.6'!N482+'havelvac 7.7'!N482+'havelvac 7.9'!N482+'havelvac 7.8'!N482+'havelvac 7.10'!N482+'havelvac 7.11'!N482+'havelvac 7.12'!N482+'havelvac 7.13'!N480</f>
        <v>1018.6</v>
      </c>
      <c r="O452" s="183">
        <f>+'havelvac 7.2'!O482+'havelvac 7.3'!O482+'havelvac 7.4'!O482+'havelvac 7.5'!O482+'havelvac 7.6'!O482+'havelvac 7.7'!O482+'havelvac 7.9'!O482+'havelvac 7.8'!O482+'havelvac 7.10'!O482+'havelvac 7.11'!O482+'havelvac 7.12'!O482+'havelvac 7.13'!O480</f>
        <v>1018.6</v>
      </c>
      <c r="P452" s="216" t="str">
        <f t="shared" si="46"/>
        <v xml:space="preserve"> </v>
      </c>
      <c r="Q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16" t="str">
        <f t="shared" si="47"/>
        <v xml:space="preserve"> </v>
      </c>
      <c r="S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16" t="str">
        <f t="shared" si="48"/>
        <v xml:space="preserve"> </v>
      </c>
      <c r="U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83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52" s="216" t="str">
        <f t="shared" si="49"/>
        <v xml:space="preserve"> </v>
      </c>
      <c r="X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16" t="str">
        <f t="shared" si="50"/>
        <v xml:space="preserve"> </v>
      </c>
      <c r="Z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16" t="str">
        <f t="shared" si="51"/>
        <v xml:space="preserve"> </v>
      </c>
      <c r="AB4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2" customFormat="1" ht="25.5" hidden="1">
      <c r="A453" s="170" t="str">
        <f t="shared" si="52"/>
        <v>71080205024511</v>
      </c>
      <c r="B453" s="171" t="s">
        <v>439</v>
      </c>
      <c r="C453" s="129" t="s">
        <v>185</v>
      </c>
      <c r="D453" s="128" t="s">
        <v>140</v>
      </c>
      <c r="E453" s="127" t="s">
        <v>149</v>
      </c>
      <c r="F453" s="172" t="s">
        <v>140</v>
      </c>
      <c r="G453" s="126">
        <v>4511</v>
      </c>
      <c r="H453" s="22"/>
      <c r="I453" s="22"/>
      <c r="J453" s="23"/>
      <c r="K453" s="23"/>
      <c r="L453" s="26" t="s">
        <v>217</v>
      </c>
      <c r="M453" s="10">
        <v>4511</v>
      </c>
      <c r="N453" s="169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53" s="169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53" s="217" t="str">
        <f t="shared" si="46"/>
        <v xml:space="preserve"> </v>
      </c>
      <c r="Q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17" t="str">
        <f t="shared" si="47"/>
        <v xml:space="preserve"> </v>
      </c>
      <c r="S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17" t="str">
        <f t="shared" si="48"/>
        <v xml:space="preserve"> </v>
      </c>
      <c r="U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69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53" s="217" t="str">
        <f t="shared" si="49"/>
        <v xml:space="preserve"> </v>
      </c>
      <c r="X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17" t="str">
        <f t="shared" si="50"/>
        <v xml:space="preserve"> </v>
      </c>
      <c r="Z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17" t="str">
        <f t="shared" si="51"/>
        <v xml:space="preserve"> </v>
      </c>
      <c r="AB4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79" customFormat="1" ht="25.5">
      <c r="A454" s="170" t="str">
        <f t="shared" si="52"/>
        <v>71080207000000</v>
      </c>
      <c r="B454" s="171" t="s">
        <v>439</v>
      </c>
      <c r="C454" s="129" t="s">
        <v>185</v>
      </c>
      <c r="D454" s="128" t="s">
        <v>140</v>
      </c>
      <c r="E454" s="127" t="s">
        <v>183</v>
      </c>
      <c r="F454" s="172" t="s">
        <v>441</v>
      </c>
      <c r="G454" s="173" t="s">
        <v>440</v>
      </c>
      <c r="H454" s="146">
        <v>2827</v>
      </c>
      <c r="I454" s="147" t="s">
        <v>185</v>
      </c>
      <c r="J454" s="148">
        <v>2</v>
      </c>
      <c r="K454" s="148">
        <v>7</v>
      </c>
      <c r="L454" s="149" t="s">
        <v>306</v>
      </c>
      <c r="M454" s="150"/>
      <c r="N454" s="178">
        <f>+'havelvac 7.2'!N487+'havelvac 7.3'!N487+'havelvac 7.4'!N487+'havelvac 7.5'!N487+'havelvac 7.6'!N487+'havelvac 7.7'!N487+'havelvac 7.9'!N487+'havelvac 7.8'!N487+'havelvac 7.10'!N487+'havelvac 7.11'!N487+'havelvac 7.12'!N487+'havelvac 7.13'!N482</f>
        <v>396.7</v>
      </c>
      <c r="O454" s="178">
        <f>+'havelvac 7.2'!O487+'havelvac 7.3'!O487+'havelvac 7.4'!O487+'havelvac 7.5'!O487+'havelvac 7.6'!O487+'havelvac 7.7'!O487+'havelvac 7.9'!O487+'havelvac 7.8'!O487+'havelvac 7.10'!O487+'havelvac 7.11'!O487+'havelvac 7.12'!O487+'havelvac 7.13'!O482</f>
        <v>193.1</v>
      </c>
      <c r="P454" s="215" t="str">
        <f t="shared" si="46"/>
        <v xml:space="preserve"> </v>
      </c>
      <c r="Q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15" t="str">
        <f t="shared" si="47"/>
        <v xml:space="preserve"> </v>
      </c>
      <c r="S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15" t="str">
        <f t="shared" si="48"/>
        <v xml:space="preserve"> </v>
      </c>
      <c r="U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78">
        <f>+'havelvac 7.2'!P487+'havelvac 7.3'!P487+'havelvac 7.4'!P487+'havelvac 7.5'!P487+'havelvac 7.6'!P487+'havelvac 7.7'!P487+'havelvac 7.9'!P487+'havelvac 7.8'!P487+'havelvac 7.10'!P487+'havelvac 7.11'!P487+'havelvac 7.12'!P487+'havelvac 7.13'!P482</f>
        <v>203.6</v>
      </c>
      <c r="W454" s="215" t="str">
        <f t="shared" si="49"/>
        <v xml:space="preserve"> </v>
      </c>
      <c r="X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15" t="str">
        <f t="shared" si="50"/>
        <v xml:space="preserve"> </v>
      </c>
      <c r="Z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15" t="str">
        <f t="shared" si="51"/>
        <v xml:space="preserve"> </v>
      </c>
      <c r="AB454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2" customFormat="1" ht="12.75">
      <c r="A455" s="170" t="str">
        <f t="shared" si="52"/>
        <v>71080207000001</v>
      </c>
      <c r="B455" s="171" t="s">
        <v>439</v>
      </c>
      <c r="C455" s="129" t="s">
        <v>185</v>
      </c>
      <c r="D455" s="128" t="s">
        <v>140</v>
      </c>
      <c r="E455" s="127" t="s">
        <v>183</v>
      </c>
      <c r="F455" s="172" t="s">
        <v>441</v>
      </c>
      <c r="G455" s="173" t="s">
        <v>96</v>
      </c>
      <c r="H455" s="22"/>
      <c r="I455" s="22"/>
      <c r="J455" s="23"/>
      <c r="K455" s="23"/>
      <c r="L455" s="27" t="s">
        <v>108</v>
      </c>
      <c r="M455" s="28"/>
      <c r="N455" s="176">
        <f>+'havelvac 7.2'!N488+'havelvac 7.3'!N488+'havelvac 7.4'!N488+'havelvac 7.5'!N488+'havelvac 7.6'!N488+'havelvac 7.7'!N488+'havelvac 7.9'!N488+'havelvac 7.8'!N488+'havelvac 7.10'!N488+'havelvac 7.11'!N488+'havelvac 7.12'!N488+'havelvac 7.13'!N483</f>
        <v>193.1</v>
      </c>
      <c r="O455" s="176">
        <f>+'havelvac 7.2'!O488+'havelvac 7.3'!O488+'havelvac 7.4'!O488+'havelvac 7.5'!O488+'havelvac 7.6'!O488+'havelvac 7.7'!O488+'havelvac 7.9'!O488+'havelvac 7.8'!O488+'havelvac 7.10'!O488+'havelvac 7.11'!O488+'havelvac 7.12'!O488+'havelvac 7.13'!O483</f>
        <v>193.1</v>
      </c>
      <c r="P455" s="213" t="str">
        <f t="shared" si="46"/>
        <v xml:space="preserve"> </v>
      </c>
      <c r="Q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13" t="str">
        <f t="shared" si="47"/>
        <v xml:space="preserve"> </v>
      </c>
      <c r="S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13" t="str">
        <f t="shared" si="48"/>
        <v xml:space="preserve"> </v>
      </c>
      <c r="U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76">
        <f>+'havelvac 7.2'!P488+'havelvac 7.3'!P488+'havelvac 7.4'!P488+'havelvac 7.5'!P488+'havelvac 7.6'!P488+'havelvac 7.7'!P488+'havelvac 7.9'!P488+'havelvac 7.8'!P488+'havelvac 7.10'!P488+'havelvac 7.11'!P488+'havelvac 7.12'!P488+'havelvac 7.13'!P483</f>
        <v>0</v>
      </c>
      <c r="W455" s="213" t="str">
        <f t="shared" si="49"/>
        <v xml:space="preserve"> </v>
      </c>
      <c r="X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13" t="str">
        <f t="shared" si="50"/>
        <v xml:space="preserve"> </v>
      </c>
      <c r="Z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13" t="str">
        <f t="shared" si="51"/>
        <v xml:space="preserve"> </v>
      </c>
      <c r="AB455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84" customFormat="1" ht="13.5">
      <c r="A456" s="170" t="str">
        <f t="shared" si="52"/>
        <v>71080207010000</v>
      </c>
      <c r="B456" s="171" t="s">
        <v>439</v>
      </c>
      <c r="C456" s="129" t="s">
        <v>185</v>
      </c>
      <c r="D456" s="128" t="s">
        <v>140</v>
      </c>
      <c r="E456" s="127" t="s">
        <v>183</v>
      </c>
      <c r="F456" s="172" t="s">
        <v>106</v>
      </c>
      <c r="G456" s="173" t="s">
        <v>440</v>
      </c>
      <c r="H456" s="141"/>
      <c r="I456" s="142"/>
      <c r="J456" s="143"/>
      <c r="K456" s="143"/>
      <c r="L456" s="24" t="s">
        <v>307</v>
      </c>
      <c r="M456" s="25"/>
      <c r="N456" s="183">
        <f>+'havelvac 7.2'!N489+'havelvac 7.3'!N489+'havelvac 7.4'!N489+'havelvac 7.5'!N489+'havelvac 7.6'!N489+'havelvac 7.7'!N489+'havelvac 7.9'!N489+'havelvac 7.8'!N489+'havelvac 7.10'!N489+'havelvac 7.11'!N489+'havelvac 7.12'!N489+'havelvac 7.13'!N487</f>
        <v>203.6</v>
      </c>
      <c r="O456" s="183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56" s="216" t="str">
        <f t="shared" si="46"/>
        <v xml:space="preserve"> </v>
      </c>
      <c r="Q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16" t="str">
        <f t="shared" si="47"/>
        <v xml:space="preserve"> </v>
      </c>
      <c r="S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16" t="str">
        <f t="shared" si="48"/>
        <v xml:space="preserve"> </v>
      </c>
      <c r="U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83">
        <f>+'havelvac 7.2'!P489+'havelvac 7.3'!P489+'havelvac 7.4'!P489+'havelvac 7.5'!P489+'havelvac 7.6'!P489+'havelvac 7.7'!P489+'havelvac 7.9'!P489+'havelvac 7.8'!P489+'havelvac 7.10'!P489+'havelvac 7.11'!P489+'havelvac 7.12'!P489+'havelvac 7.13'!P487</f>
        <v>203.6</v>
      </c>
      <c r="W456" s="216" t="str">
        <f t="shared" si="49"/>
        <v xml:space="preserve"> </v>
      </c>
      <c r="X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16" t="str">
        <f t="shared" si="50"/>
        <v xml:space="preserve"> </v>
      </c>
      <c r="Z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16" t="str">
        <f t="shared" si="51"/>
        <v xml:space="preserve"> </v>
      </c>
      <c r="AB4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2" customFormat="1">
      <c r="A457" s="170" t="str">
        <f t="shared" si="52"/>
        <v>71080207014239</v>
      </c>
      <c r="B457" s="171" t="s">
        <v>439</v>
      </c>
      <c r="C457" s="129" t="s">
        <v>185</v>
      </c>
      <c r="D457" s="128" t="s">
        <v>140</v>
      </c>
      <c r="E457" s="127" t="s">
        <v>183</v>
      </c>
      <c r="F457" s="172" t="s">
        <v>106</v>
      </c>
      <c r="G457" s="126">
        <v>4239</v>
      </c>
      <c r="H457" s="15"/>
      <c r="I457" s="22"/>
      <c r="J457" s="23"/>
      <c r="K457" s="23"/>
      <c r="L457" s="26" t="s">
        <v>125</v>
      </c>
      <c r="M457" s="28">
        <v>4239</v>
      </c>
      <c r="N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7.13'!N488</f>
        <v>#REF!</v>
      </c>
      <c r="O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7.13'!O488</f>
        <v>#REF!</v>
      </c>
      <c r="P457" s="217" t="str">
        <f t="shared" si="46"/>
        <v xml:space="preserve"> </v>
      </c>
      <c r="Q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17" t="str">
        <f t="shared" si="47"/>
        <v xml:space="preserve"> </v>
      </c>
      <c r="S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17" t="str">
        <f t="shared" si="48"/>
        <v xml:space="preserve"> </v>
      </c>
      <c r="U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7.13'!P488</f>
        <v>#REF!</v>
      </c>
      <c r="W457" s="217" t="str">
        <f t="shared" si="49"/>
        <v xml:space="preserve"> </v>
      </c>
      <c r="X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17" t="str">
        <f t="shared" si="50"/>
        <v xml:space="preserve"> </v>
      </c>
      <c r="Z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17" t="str">
        <f t="shared" si="51"/>
        <v xml:space="preserve"> </v>
      </c>
      <c r="AB4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2" customFormat="1" ht="25.5">
      <c r="A458" s="170" t="str">
        <f t="shared" si="52"/>
        <v>71080207014251</v>
      </c>
      <c r="B458" s="171" t="s">
        <v>439</v>
      </c>
      <c r="C458" s="129" t="s">
        <v>185</v>
      </c>
      <c r="D458" s="128" t="s">
        <v>140</v>
      </c>
      <c r="E458" s="127" t="s">
        <v>183</v>
      </c>
      <c r="F458" s="172" t="s">
        <v>106</v>
      </c>
      <c r="G458" s="126">
        <v>4251</v>
      </c>
      <c r="H458" s="22"/>
      <c r="I458" s="22"/>
      <c r="J458" s="23"/>
      <c r="K458" s="23"/>
      <c r="L458" s="27" t="s">
        <v>142</v>
      </c>
      <c r="M458" s="28">
        <v>4251</v>
      </c>
      <c r="N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7.13'!N489</f>
        <v>#REF!</v>
      </c>
      <c r="O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7.13'!O489</f>
        <v>#REF!</v>
      </c>
      <c r="P458" s="217" t="str">
        <f t="shared" si="46"/>
        <v xml:space="preserve"> </v>
      </c>
      <c r="Q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17" t="str">
        <f t="shared" si="47"/>
        <v xml:space="preserve"> </v>
      </c>
      <c r="S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17" t="str">
        <f t="shared" si="48"/>
        <v xml:space="preserve"> </v>
      </c>
      <c r="U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7.13'!P489</f>
        <v>#REF!</v>
      </c>
      <c r="W458" s="217" t="str">
        <f t="shared" si="49"/>
        <v xml:space="preserve"> </v>
      </c>
      <c r="X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17" t="str">
        <f t="shared" si="50"/>
        <v xml:space="preserve"> </v>
      </c>
      <c r="Z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17" t="str">
        <f t="shared" si="51"/>
        <v xml:space="preserve"> </v>
      </c>
      <c r="AB45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75" customFormat="1" ht="27" hidden="1">
      <c r="A459" s="170" t="str">
        <f t="shared" si="52"/>
        <v>71080300000000</v>
      </c>
      <c r="B459" s="171" t="s">
        <v>439</v>
      </c>
      <c r="C459" s="129" t="s">
        <v>185</v>
      </c>
      <c r="D459" s="128" t="s">
        <v>442</v>
      </c>
      <c r="E459" s="127" t="s">
        <v>441</v>
      </c>
      <c r="F459" s="172" t="s">
        <v>441</v>
      </c>
      <c r="G459" s="173" t="s">
        <v>440</v>
      </c>
      <c r="H459" s="166" t="s">
        <v>308</v>
      </c>
      <c r="I459" s="159" t="s">
        <v>185</v>
      </c>
      <c r="J459" s="160">
        <v>3</v>
      </c>
      <c r="K459" s="160">
        <v>0</v>
      </c>
      <c r="L459" s="161" t="s">
        <v>309</v>
      </c>
      <c r="M459" s="167"/>
      <c r="N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14" t="str">
        <f t="shared" si="46"/>
        <v xml:space="preserve"> </v>
      </c>
      <c r="Q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14" t="str">
        <f t="shared" si="47"/>
        <v xml:space="preserve"> </v>
      </c>
      <c r="S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14" t="str">
        <f t="shared" si="48"/>
        <v xml:space="preserve"> </v>
      </c>
      <c r="U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14" t="str">
        <f t="shared" si="49"/>
        <v xml:space="preserve"> </v>
      </c>
      <c r="X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14" t="str">
        <f t="shared" si="50"/>
        <v xml:space="preserve"> </v>
      </c>
      <c r="Z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14" t="str">
        <f t="shared" si="51"/>
        <v xml:space="preserve"> </v>
      </c>
      <c r="AB459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2" customFormat="1" ht="12.75" hidden="1">
      <c r="A460" s="170" t="str">
        <f t="shared" si="52"/>
        <v>71080300000001</v>
      </c>
      <c r="B460" s="171" t="s">
        <v>439</v>
      </c>
      <c r="C460" s="129" t="s">
        <v>185</v>
      </c>
      <c r="D460" s="128" t="s">
        <v>442</v>
      </c>
      <c r="E460" s="127" t="s">
        <v>441</v>
      </c>
      <c r="F460" s="172" t="s">
        <v>441</v>
      </c>
      <c r="G460" s="173" t="s">
        <v>96</v>
      </c>
      <c r="H460" s="22"/>
      <c r="I460" s="16"/>
      <c r="J460" s="17"/>
      <c r="K460" s="17"/>
      <c r="L460" s="27" t="s">
        <v>110</v>
      </c>
      <c r="M460" s="28"/>
      <c r="N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13" t="str">
        <f t="shared" si="46"/>
        <v xml:space="preserve"> </v>
      </c>
      <c r="Q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13" t="str">
        <f t="shared" si="47"/>
        <v xml:space="preserve"> </v>
      </c>
      <c r="S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13" t="str">
        <f t="shared" si="48"/>
        <v xml:space="preserve"> </v>
      </c>
      <c r="U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13" t="str">
        <f t="shared" si="49"/>
        <v xml:space="preserve"> </v>
      </c>
      <c r="X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13" t="str">
        <f t="shared" si="50"/>
        <v xml:space="preserve"> </v>
      </c>
      <c r="Z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13" t="str">
        <f t="shared" si="51"/>
        <v xml:space="preserve"> </v>
      </c>
      <c r="AB46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79" customFormat="1" ht="12.75" hidden="1">
      <c r="A461" s="170" t="str">
        <f t="shared" si="52"/>
        <v>71080301000000</v>
      </c>
      <c r="B461" s="171" t="s">
        <v>439</v>
      </c>
      <c r="C461" s="129" t="s">
        <v>185</v>
      </c>
      <c r="D461" s="128" t="s">
        <v>442</v>
      </c>
      <c r="E461" s="127" t="s">
        <v>106</v>
      </c>
      <c r="F461" s="172" t="s">
        <v>441</v>
      </c>
      <c r="G461" s="173" t="s">
        <v>440</v>
      </c>
      <c r="H461" s="146" t="s">
        <v>310</v>
      </c>
      <c r="I461" s="147" t="s">
        <v>185</v>
      </c>
      <c r="J461" s="148">
        <v>3</v>
      </c>
      <c r="K461" s="148">
        <v>1</v>
      </c>
      <c r="L461" s="149" t="s">
        <v>311</v>
      </c>
      <c r="M461" s="150"/>
      <c r="N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15" t="str">
        <f t="shared" si="46"/>
        <v xml:space="preserve"> </v>
      </c>
      <c r="Q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15" t="str">
        <f t="shared" si="47"/>
        <v xml:space="preserve"> </v>
      </c>
      <c r="S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15" t="str">
        <f t="shared" si="48"/>
        <v xml:space="preserve"> </v>
      </c>
      <c r="U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15" t="str">
        <f t="shared" si="49"/>
        <v xml:space="preserve"> </v>
      </c>
      <c r="X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15" t="str">
        <f t="shared" si="50"/>
        <v xml:space="preserve"> </v>
      </c>
      <c r="Z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15" t="str">
        <f t="shared" si="51"/>
        <v xml:space="preserve"> </v>
      </c>
      <c r="AB461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2" customFormat="1" ht="12.75" hidden="1">
      <c r="A462" s="170" t="str">
        <f t="shared" si="52"/>
        <v>71080301000001</v>
      </c>
      <c r="B462" s="171" t="s">
        <v>439</v>
      </c>
      <c r="C462" s="129" t="s">
        <v>185</v>
      </c>
      <c r="D462" s="128" t="s">
        <v>442</v>
      </c>
      <c r="E462" s="127" t="s">
        <v>106</v>
      </c>
      <c r="F462" s="172" t="s">
        <v>441</v>
      </c>
      <c r="G462" s="173" t="s">
        <v>96</v>
      </c>
      <c r="H462" s="22"/>
      <c r="I462" s="22"/>
      <c r="J462" s="23"/>
      <c r="K462" s="23"/>
      <c r="L462" s="27" t="s">
        <v>108</v>
      </c>
      <c r="M462" s="28"/>
      <c r="N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13" t="str">
        <f t="shared" si="46"/>
        <v xml:space="preserve"> </v>
      </c>
      <c r="Q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13" t="str">
        <f t="shared" si="47"/>
        <v xml:space="preserve"> </v>
      </c>
      <c r="S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13" t="str">
        <f t="shared" si="48"/>
        <v xml:space="preserve"> </v>
      </c>
      <c r="U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13" t="str">
        <f t="shared" si="49"/>
        <v xml:space="preserve"> </v>
      </c>
      <c r="X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13" t="str">
        <f t="shared" si="50"/>
        <v xml:space="preserve"> </v>
      </c>
      <c r="Z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13" t="str">
        <f t="shared" si="51"/>
        <v xml:space="preserve"> </v>
      </c>
      <c r="AB4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84" customFormat="1" ht="13.5" hidden="1">
      <c r="A463" s="170" t="str">
        <f t="shared" si="52"/>
        <v>71080301010000</v>
      </c>
      <c r="B463" s="171" t="s">
        <v>439</v>
      </c>
      <c r="C463" s="129" t="s">
        <v>185</v>
      </c>
      <c r="D463" s="128" t="s">
        <v>442</v>
      </c>
      <c r="E463" s="127" t="s">
        <v>106</v>
      </c>
      <c r="F463" s="172" t="s">
        <v>106</v>
      </c>
      <c r="G463" s="173" t="s">
        <v>440</v>
      </c>
      <c r="H463" s="141"/>
      <c r="I463" s="142"/>
      <c r="J463" s="143"/>
      <c r="K463" s="143"/>
      <c r="L463" s="24" t="s">
        <v>312</v>
      </c>
      <c r="M463" s="25"/>
      <c r="N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16" t="str">
        <f t="shared" si="46"/>
        <v xml:space="preserve"> </v>
      </c>
      <c r="Q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16" t="str">
        <f t="shared" si="47"/>
        <v xml:space="preserve"> </v>
      </c>
      <c r="S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16" t="str">
        <f t="shared" si="48"/>
        <v xml:space="preserve"> </v>
      </c>
      <c r="U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16" t="str">
        <f t="shared" si="49"/>
        <v xml:space="preserve"> </v>
      </c>
      <c r="X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16" t="str">
        <f t="shared" si="50"/>
        <v xml:space="preserve"> </v>
      </c>
      <c r="Z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16" t="str">
        <f t="shared" si="51"/>
        <v xml:space="preserve"> </v>
      </c>
      <c r="AB46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2" customFormat="1" hidden="1">
      <c r="A464" s="170" t="str">
        <f t="shared" si="52"/>
        <v>71080301014241</v>
      </c>
      <c r="B464" s="171" t="s">
        <v>439</v>
      </c>
      <c r="C464" s="129" t="s">
        <v>185</v>
      </c>
      <c r="D464" s="128" t="s">
        <v>442</v>
      </c>
      <c r="E464" s="127" t="s">
        <v>106</v>
      </c>
      <c r="F464" s="172" t="s">
        <v>106</v>
      </c>
      <c r="G464" s="126">
        <v>4241</v>
      </c>
      <c r="H464" s="22"/>
      <c r="I464" s="22"/>
      <c r="J464" s="23"/>
      <c r="K464" s="23"/>
      <c r="L464" s="26" t="s">
        <v>126</v>
      </c>
      <c r="M464" s="10">
        <v>4241</v>
      </c>
      <c r="N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17" t="str">
        <f t="shared" ref="P464:P527" si="53">IFERROR(Q464/O464, " ")</f>
        <v xml:space="preserve"> </v>
      </c>
      <c r="Q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17" t="str">
        <f t="shared" ref="R464:R527" si="54">IFERROR(S464/O464, " ")</f>
        <v xml:space="preserve"> </v>
      </c>
      <c r="S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17" t="str">
        <f t="shared" ref="T464:T527" si="55">IFERROR(U464/O464, " ")</f>
        <v xml:space="preserve"> </v>
      </c>
      <c r="U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17" t="str">
        <f t="shared" ref="W464:W527" si="56">IFERROR(X464/V464, " ")</f>
        <v xml:space="preserve"> </v>
      </c>
      <c r="X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17" t="str">
        <f t="shared" ref="Y464:Y527" si="57">IFERROR(Z464/V464, " ")</f>
        <v xml:space="preserve"> </v>
      </c>
      <c r="Z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17" t="str">
        <f t="shared" ref="AA464:AA527" si="58">IFERROR(AB464/V464, " ")</f>
        <v xml:space="preserve"> </v>
      </c>
      <c r="AB46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75" customFormat="1" ht="13.5" hidden="1">
      <c r="A465" s="170" t="str">
        <f t="shared" si="52"/>
        <v>71080400000000</v>
      </c>
      <c r="B465" s="171" t="s">
        <v>439</v>
      </c>
      <c r="C465" s="129" t="s">
        <v>185</v>
      </c>
      <c r="D465" s="128" t="s">
        <v>155</v>
      </c>
      <c r="E465" s="127" t="s">
        <v>441</v>
      </c>
      <c r="F465" s="172" t="s">
        <v>441</v>
      </c>
      <c r="G465" s="173" t="s">
        <v>440</v>
      </c>
      <c r="H465" s="166">
        <v>2840</v>
      </c>
      <c r="I465" s="159" t="s">
        <v>185</v>
      </c>
      <c r="J465" s="160">
        <v>4</v>
      </c>
      <c r="K465" s="160">
        <v>0</v>
      </c>
      <c r="L465" s="161" t="s">
        <v>313</v>
      </c>
      <c r="M465" s="167"/>
      <c r="N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14" t="str">
        <f t="shared" si="53"/>
        <v xml:space="preserve"> </v>
      </c>
      <c r="Q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14" t="str">
        <f t="shared" si="54"/>
        <v xml:space="preserve"> </v>
      </c>
      <c r="S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14" t="str">
        <f t="shared" si="55"/>
        <v xml:space="preserve"> </v>
      </c>
      <c r="U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14" t="str">
        <f t="shared" si="56"/>
        <v xml:space="preserve"> </v>
      </c>
      <c r="X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14" t="str">
        <f t="shared" si="57"/>
        <v xml:space="preserve"> </v>
      </c>
      <c r="Z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14" t="str">
        <f t="shared" si="58"/>
        <v xml:space="preserve"> </v>
      </c>
      <c r="AB46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2" customFormat="1" ht="12.75" hidden="1">
      <c r="A466" s="170" t="str">
        <f t="shared" si="52"/>
        <v>71080400000001</v>
      </c>
      <c r="B466" s="171" t="s">
        <v>439</v>
      </c>
      <c r="C466" s="129" t="s">
        <v>185</v>
      </c>
      <c r="D466" s="128" t="s">
        <v>155</v>
      </c>
      <c r="E466" s="127" t="s">
        <v>441</v>
      </c>
      <c r="F466" s="172" t="s">
        <v>441</v>
      </c>
      <c r="G466" s="173" t="s">
        <v>96</v>
      </c>
      <c r="H466" s="22"/>
      <c r="I466" s="16"/>
      <c r="J466" s="17"/>
      <c r="K466" s="17"/>
      <c r="L466" s="27" t="s">
        <v>110</v>
      </c>
      <c r="M466" s="28"/>
      <c r="N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13" t="str">
        <f t="shared" si="53"/>
        <v xml:space="preserve"> </v>
      </c>
      <c r="Q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13" t="str">
        <f t="shared" si="54"/>
        <v xml:space="preserve"> </v>
      </c>
      <c r="S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13" t="str">
        <f t="shared" si="55"/>
        <v xml:space="preserve"> </v>
      </c>
      <c r="U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13" t="str">
        <f t="shared" si="56"/>
        <v xml:space="preserve"> </v>
      </c>
      <c r="X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13" t="str">
        <f t="shared" si="57"/>
        <v xml:space="preserve"> </v>
      </c>
      <c r="Z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13" t="str">
        <f t="shared" si="58"/>
        <v xml:space="preserve"> </v>
      </c>
      <c r="AB4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79" customFormat="1" ht="12.75" hidden="1">
      <c r="A467" s="170" t="str">
        <f t="shared" si="52"/>
        <v>71080403000000</v>
      </c>
      <c r="B467" s="171" t="s">
        <v>439</v>
      </c>
      <c r="C467" s="129" t="s">
        <v>185</v>
      </c>
      <c r="D467" s="128" t="s">
        <v>155</v>
      </c>
      <c r="E467" s="127" t="s">
        <v>442</v>
      </c>
      <c r="F467" s="172" t="s">
        <v>441</v>
      </c>
      <c r="G467" s="173" t="s">
        <v>440</v>
      </c>
      <c r="H467" s="146">
        <v>2843</v>
      </c>
      <c r="I467" s="147" t="s">
        <v>185</v>
      </c>
      <c r="J467" s="148">
        <v>4</v>
      </c>
      <c r="K467" s="148">
        <v>3</v>
      </c>
      <c r="L467" s="149" t="s">
        <v>313</v>
      </c>
      <c r="M467" s="150"/>
      <c r="N467" s="178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67" s="178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67" s="215" t="str">
        <f t="shared" si="53"/>
        <v xml:space="preserve"> </v>
      </c>
      <c r="Q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15" t="str">
        <f t="shared" si="54"/>
        <v xml:space="preserve"> </v>
      </c>
      <c r="S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15" t="str">
        <f t="shared" si="55"/>
        <v xml:space="preserve"> </v>
      </c>
      <c r="U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78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67" s="215" t="str">
        <f t="shared" si="56"/>
        <v xml:space="preserve"> </v>
      </c>
      <c r="X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15" t="str">
        <f t="shared" si="57"/>
        <v xml:space="preserve"> </v>
      </c>
      <c r="Z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15" t="str">
        <f t="shared" si="58"/>
        <v xml:space="preserve"> </v>
      </c>
      <c r="AB46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2" customFormat="1" ht="12.75" hidden="1">
      <c r="A468" s="170" t="str">
        <f t="shared" si="52"/>
        <v>71080403000001</v>
      </c>
      <c r="B468" s="171" t="s">
        <v>439</v>
      </c>
      <c r="C468" s="129" t="s">
        <v>185</v>
      </c>
      <c r="D468" s="128" t="s">
        <v>155</v>
      </c>
      <c r="E468" s="127" t="s">
        <v>442</v>
      </c>
      <c r="F468" s="172" t="s">
        <v>441</v>
      </c>
      <c r="G468" s="173" t="s">
        <v>96</v>
      </c>
      <c r="H468" s="22"/>
      <c r="I468" s="22"/>
      <c r="J468" s="23"/>
      <c r="K468" s="23"/>
      <c r="L468" s="27" t="s">
        <v>108</v>
      </c>
      <c r="M468" s="28"/>
      <c r="N468" s="176" t="e">
        <f>+'havelvac 7.2'!N491+'havelvac 7.3'!N491+'havelvac 7.4'!N491+'havelvac 7.5'!N491+'havelvac 7.6'!N491+'havelvac 7.7'!N491+'havelvac 7.9'!N491+'havelvac 7.8'!N491+'havelvac 7.10'!N491+'havelvac 7.11'!N491+'havelvac 7.12'!N491+'havelvac 7.13'!#REF!</f>
        <v>#REF!</v>
      </c>
      <c r="O468" s="176" t="e">
        <f>+'havelvac 7.2'!O491+'havelvac 7.3'!O491+'havelvac 7.4'!O491+'havelvac 7.5'!O491+'havelvac 7.6'!O491+'havelvac 7.7'!O491+'havelvac 7.9'!O491+'havelvac 7.8'!O491+'havelvac 7.10'!O491+'havelvac 7.11'!O491+'havelvac 7.12'!O491+'havelvac 7.13'!#REF!</f>
        <v>#REF!</v>
      </c>
      <c r="P468" s="213" t="str">
        <f t="shared" si="53"/>
        <v xml:space="preserve"> </v>
      </c>
      <c r="Q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13" t="str">
        <f t="shared" si="54"/>
        <v xml:space="preserve"> </v>
      </c>
      <c r="S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13" t="str">
        <f t="shared" si="55"/>
        <v xml:space="preserve"> </v>
      </c>
      <c r="U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76" t="e">
        <f>+'havelvac 7.2'!P491+'havelvac 7.3'!P491+'havelvac 7.4'!P491+'havelvac 7.5'!P491+'havelvac 7.6'!P491+'havelvac 7.7'!P491+'havelvac 7.9'!P491+'havelvac 7.8'!P491+'havelvac 7.10'!P491+'havelvac 7.11'!P491+'havelvac 7.12'!P491+'havelvac 7.13'!#REF!</f>
        <v>#REF!</v>
      </c>
      <c r="W468" s="213" t="str">
        <f t="shared" si="56"/>
        <v xml:space="preserve"> </v>
      </c>
      <c r="X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13" t="str">
        <f t="shared" si="57"/>
        <v xml:space="preserve"> </v>
      </c>
      <c r="Z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13" t="str">
        <f t="shared" si="58"/>
        <v xml:space="preserve"> </v>
      </c>
      <c r="AB46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84" customFormat="1" ht="13.5" hidden="1">
      <c r="A469" s="170" t="str">
        <f t="shared" si="52"/>
        <v>71080403010000</v>
      </c>
      <c r="B469" s="171" t="s">
        <v>439</v>
      </c>
      <c r="C469" s="129" t="s">
        <v>185</v>
      </c>
      <c r="D469" s="128" t="s">
        <v>155</v>
      </c>
      <c r="E469" s="127" t="s">
        <v>442</v>
      </c>
      <c r="F469" s="172" t="s">
        <v>106</v>
      </c>
      <c r="G469" s="173" t="s">
        <v>440</v>
      </c>
      <c r="H469" s="141"/>
      <c r="I469" s="142"/>
      <c r="J469" s="143"/>
      <c r="K469" s="143"/>
      <c r="L469" s="24" t="s">
        <v>314</v>
      </c>
      <c r="M469" s="25"/>
      <c r="N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7.13'!N490</f>
        <v>#REF!</v>
      </c>
      <c r="O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7.13'!O490</f>
        <v>#REF!</v>
      </c>
      <c r="P469" s="216" t="str">
        <f t="shared" si="53"/>
        <v xml:space="preserve"> </v>
      </c>
      <c r="Q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16" t="str">
        <f t="shared" si="54"/>
        <v xml:space="preserve"> </v>
      </c>
      <c r="S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16" t="str">
        <f t="shared" si="55"/>
        <v xml:space="preserve"> </v>
      </c>
      <c r="U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7.13'!P490</f>
        <v>#REF!</v>
      </c>
      <c r="W469" s="216" t="str">
        <f t="shared" si="56"/>
        <v xml:space="preserve"> </v>
      </c>
      <c r="X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16" t="str">
        <f t="shared" si="57"/>
        <v xml:space="preserve"> </v>
      </c>
      <c r="Z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16" t="str">
        <f t="shared" si="58"/>
        <v xml:space="preserve"> </v>
      </c>
      <c r="AB46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2" customFormat="1" ht="25.5" hidden="1">
      <c r="A470" s="170" t="str">
        <f t="shared" si="52"/>
        <v>71080403014819</v>
      </c>
      <c r="B470" s="171" t="s">
        <v>439</v>
      </c>
      <c r="C470" s="129" t="s">
        <v>185</v>
      </c>
      <c r="D470" s="128" t="s">
        <v>155</v>
      </c>
      <c r="E470" s="127" t="s">
        <v>442</v>
      </c>
      <c r="F470" s="172" t="s">
        <v>106</v>
      </c>
      <c r="G470" s="126">
        <v>4819</v>
      </c>
      <c r="H470" s="22"/>
      <c r="I470" s="22"/>
      <c r="J470" s="23"/>
      <c r="K470" s="23"/>
      <c r="L470" s="27" t="s">
        <v>219</v>
      </c>
      <c r="M470" s="28">
        <v>4819</v>
      </c>
      <c r="N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7.13'!N491</f>
        <v>#REF!</v>
      </c>
      <c r="O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7.13'!O491</f>
        <v>#REF!</v>
      </c>
      <c r="P470" s="217" t="str">
        <f t="shared" si="53"/>
        <v xml:space="preserve"> </v>
      </c>
      <c r="Q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17" t="str">
        <f t="shared" si="54"/>
        <v xml:space="preserve"> </v>
      </c>
      <c r="S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17" t="str">
        <f t="shared" si="55"/>
        <v xml:space="preserve"> </v>
      </c>
      <c r="U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7.13'!P491</f>
        <v>#REF!</v>
      </c>
      <c r="W470" s="217" t="str">
        <f t="shared" si="56"/>
        <v xml:space="preserve"> </v>
      </c>
      <c r="X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17" t="str">
        <f t="shared" si="57"/>
        <v xml:space="preserve"> </v>
      </c>
      <c r="Z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17" t="str">
        <f t="shared" si="58"/>
        <v xml:space="preserve"> </v>
      </c>
      <c r="AB4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58" customFormat="1">
      <c r="A471" s="118" t="str">
        <f t="shared" si="52"/>
        <v>71090000000000</v>
      </c>
      <c r="B471" s="120" t="s">
        <v>439</v>
      </c>
      <c r="C471" s="113" t="s">
        <v>187</v>
      </c>
      <c r="D471" s="114" t="s">
        <v>441</v>
      </c>
      <c r="E471" s="123" t="s">
        <v>441</v>
      </c>
      <c r="F471" s="124" t="s">
        <v>441</v>
      </c>
      <c r="G471" s="125" t="s">
        <v>440</v>
      </c>
      <c r="H471" s="164">
        <v>2900</v>
      </c>
      <c r="I471" s="198" t="s">
        <v>187</v>
      </c>
      <c r="J471" s="199">
        <v>0</v>
      </c>
      <c r="K471" s="199">
        <v>0</v>
      </c>
      <c r="L471" s="156" t="s">
        <v>315</v>
      </c>
      <c r="M471" s="165"/>
      <c r="N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12" t="str">
        <f t="shared" si="53"/>
        <v xml:space="preserve"> </v>
      </c>
      <c r="Q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12" t="str">
        <f t="shared" si="54"/>
        <v xml:space="preserve"> </v>
      </c>
      <c r="S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12" t="str">
        <f t="shared" si="55"/>
        <v xml:space="preserve"> </v>
      </c>
      <c r="U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12" t="str">
        <f t="shared" si="56"/>
        <v xml:space="preserve"> </v>
      </c>
      <c r="X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12" t="str">
        <f t="shared" si="57"/>
        <v xml:space="preserve"> </v>
      </c>
      <c r="Z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12" t="str">
        <f t="shared" si="58"/>
        <v xml:space="preserve"> </v>
      </c>
      <c r="AB47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18" t="str">
        <f t="shared" si="52"/>
        <v>71090000000001</v>
      </c>
      <c r="B472" s="120" t="s">
        <v>439</v>
      </c>
      <c r="C472" s="113" t="s">
        <v>187</v>
      </c>
      <c r="D472" s="114" t="s">
        <v>441</v>
      </c>
      <c r="E472" s="115" t="s">
        <v>441</v>
      </c>
      <c r="F472" s="116" t="s">
        <v>441</v>
      </c>
      <c r="G472" s="125" t="s">
        <v>96</v>
      </c>
      <c r="H472" s="22"/>
      <c r="I472" s="16"/>
      <c r="J472" s="17"/>
      <c r="K472" s="17"/>
      <c r="L472" s="27" t="s">
        <v>108</v>
      </c>
      <c r="M472" s="28"/>
      <c r="N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19" t="str">
        <f t="shared" si="53"/>
        <v xml:space="preserve"> </v>
      </c>
      <c r="Q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19" t="str">
        <f t="shared" si="54"/>
        <v xml:space="preserve"> </v>
      </c>
      <c r="S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19" t="str">
        <f t="shared" si="55"/>
        <v xml:space="preserve"> </v>
      </c>
      <c r="U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19" t="str">
        <f t="shared" si="56"/>
        <v xml:space="preserve"> </v>
      </c>
      <c r="X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19" t="str">
        <f t="shared" si="57"/>
        <v xml:space="preserve"> </v>
      </c>
      <c r="Z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19" t="str">
        <f t="shared" si="58"/>
        <v xml:space="preserve"> </v>
      </c>
      <c r="AB472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75" customFormat="1" ht="13.5">
      <c r="A473" s="170" t="str">
        <f t="shared" si="52"/>
        <v>71090100000000</v>
      </c>
      <c r="B473" s="171" t="s">
        <v>439</v>
      </c>
      <c r="C473" s="129" t="s">
        <v>187</v>
      </c>
      <c r="D473" s="128" t="s">
        <v>106</v>
      </c>
      <c r="E473" s="127" t="s">
        <v>441</v>
      </c>
      <c r="F473" s="172" t="s">
        <v>441</v>
      </c>
      <c r="G473" s="173" t="s">
        <v>440</v>
      </c>
      <c r="H473" s="166">
        <v>2910</v>
      </c>
      <c r="I473" s="159" t="s">
        <v>187</v>
      </c>
      <c r="J473" s="160">
        <v>1</v>
      </c>
      <c r="K473" s="160">
        <v>0</v>
      </c>
      <c r="L473" s="161" t="s">
        <v>316</v>
      </c>
      <c r="M473" s="167"/>
      <c r="N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14" t="str">
        <f t="shared" si="53"/>
        <v xml:space="preserve"> </v>
      </c>
      <c r="Q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14" t="str">
        <f t="shared" si="54"/>
        <v xml:space="preserve"> </v>
      </c>
      <c r="S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14" t="str">
        <f t="shared" si="55"/>
        <v xml:space="preserve"> </v>
      </c>
      <c r="U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14" t="str">
        <f t="shared" si="56"/>
        <v xml:space="preserve"> </v>
      </c>
      <c r="X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14" t="str">
        <f t="shared" si="57"/>
        <v xml:space="preserve"> </v>
      </c>
      <c r="Z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14" t="str">
        <f t="shared" si="58"/>
        <v xml:space="preserve"> </v>
      </c>
      <c r="AB47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2" customFormat="1" ht="12.75">
      <c r="A474" s="170" t="str">
        <f t="shared" si="52"/>
        <v>71090100000001</v>
      </c>
      <c r="B474" s="171" t="s">
        <v>439</v>
      </c>
      <c r="C474" s="129" t="s">
        <v>187</v>
      </c>
      <c r="D474" s="128" t="s">
        <v>106</v>
      </c>
      <c r="E474" s="127" t="s">
        <v>441</v>
      </c>
      <c r="F474" s="172" t="s">
        <v>441</v>
      </c>
      <c r="G474" s="173" t="s">
        <v>96</v>
      </c>
      <c r="H474" s="22"/>
      <c r="I474" s="16"/>
      <c r="J474" s="17"/>
      <c r="K474" s="17"/>
      <c r="L474" s="27" t="s">
        <v>110</v>
      </c>
      <c r="M474" s="28"/>
      <c r="N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13" t="str">
        <f t="shared" si="53"/>
        <v xml:space="preserve"> </v>
      </c>
      <c r="Q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13" t="str">
        <f t="shared" si="54"/>
        <v xml:space="preserve"> </v>
      </c>
      <c r="S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13" t="str">
        <f t="shared" si="55"/>
        <v xml:space="preserve"> </v>
      </c>
      <c r="U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13" t="str">
        <f t="shared" si="56"/>
        <v xml:space="preserve"> </v>
      </c>
      <c r="X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13" t="str">
        <f t="shared" si="57"/>
        <v xml:space="preserve"> </v>
      </c>
      <c r="Z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13" t="str">
        <f t="shared" si="58"/>
        <v xml:space="preserve"> </v>
      </c>
      <c r="AB47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79" customFormat="1" ht="12.75">
      <c r="A475" s="170" t="str">
        <f t="shared" si="52"/>
        <v>71090101000000</v>
      </c>
      <c r="B475" s="171" t="s">
        <v>439</v>
      </c>
      <c r="C475" s="129" t="s">
        <v>187</v>
      </c>
      <c r="D475" s="128" t="s">
        <v>106</v>
      </c>
      <c r="E475" s="127" t="s">
        <v>106</v>
      </c>
      <c r="F475" s="172" t="s">
        <v>441</v>
      </c>
      <c r="G475" s="173" t="s">
        <v>440</v>
      </c>
      <c r="H475" s="146">
        <v>2911</v>
      </c>
      <c r="I475" s="147" t="s">
        <v>187</v>
      </c>
      <c r="J475" s="148">
        <v>1</v>
      </c>
      <c r="K475" s="148">
        <v>1</v>
      </c>
      <c r="L475" s="149" t="s">
        <v>317</v>
      </c>
      <c r="M475" s="150"/>
      <c r="N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15" t="str">
        <f t="shared" si="53"/>
        <v xml:space="preserve"> </v>
      </c>
      <c r="Q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15" t="str">
        <f t="shared" si="54"/>
        <v xml:space="preserve"> </v>
      </c>
      <c r="S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15" t="str">
        <f t="shared" si="55"/>
        <v xml:space="preserve"> </v>
      </c>
      <c r="U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15" t="str">
        <f t="shared" si="56"/>
        <v xml:space="preserve"> </v>
      </c>
      <c r="X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15" t="str">
        <f t="shared" si="57"/>
        <v xml:space="preserve"> </v>
      </c>
      <c r="Z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15" t="str">
        <f t="shared" si="58"/>
        <v xml:space="preserve"> </v>
      </c>
      <c r="AB47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2" customFormat="1" ht="12.75">
      <c r="A476" s="170" t="str">
        <f t="shared" si="52"/>
        <v>71090101000001</v>
      </c>
      <c r="B476" s="171" t="s">
        <v>439</v>
      </c>
      <c r="C476" s="129" t="s">
        <v>187</v>
      </c>
      <c r="D476" s="128" t="s">
        <v>106</v>
      </c>
      <c r="E476" s="127" t="s">
        <v>106</v>
      </c>
      <c r="F476" s="172" t="s">
        <v>441</v>
      </c>
      <c r="G476" s="173" t="s">
        <v>96</v>
      </c>
      <c r="H476" s="22"/>
      <c r="I476" s="22"/>
      <c r="J476" s="23"/>
      <c r="K476" s="23"/>
      <c r="L476" s="27" t="s">
        <v>108</v>
      </c>
      <c r="M476" s="28"/>
      <c r="N476" s="176" t="e">
        <f>+'havelvac 7.2'!N492+'havelvac 7.3'!N492+'havelvac 7.4'!N492+'havelvac 7.5'!N492+'havelvac 7.6'!N492+'havelvac 7.7'!N492+'havelvac 7.9'!N492+'havelvac 7.8'!N492+'havelvac 7.10'!N492+'havelvac 7.11'!N492+'havelvac 7.12'!N492+'havelvac 7.13'!#REF!</f>
        <v>#REF!</v>
      </c>
      <c r="O476" s="176" t="e">
        <f>+'havelvac 7.2'!O492+'havelvac 7.3'!O492+'havelvac 7.4'!O492+'havelvac 7.5'!O492+'havelvac 7.6'!O492+'havelvac 7.7'!O492+'havelvac 7.9'!O492+'havelvac 7.8'!O492+'havelvac 7.10'!O492+'havelvac 7.11'!O492+'havelvac 7.12'!O492+'havelvac 7.13'!#REF!</f>
        <v>#REF!</v>
      </c>
      <c r="P476" s="213" t="str">
        <f t="shared" si="53"/>
        <v xml:space="preserve"> </v>
      </c>
      <c r="Q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13" t="str">
        <f t="shared" si="54"/>
        <v xml:space="preserve"> </v>
      </c>
      <c r="S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13" t="str">
        <f t="shared" si="55"/>
        <v xml:space="preserve"> </v>
      </c>
      <c r="U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76" t="e">
        <f>+'havelvac 7.2'!P492+'havelvac 7.3'!P492+'havelvac 7.4'!P492+'havelvac 7.5'!P492+'havelvac 7.6'!P492+'havelvac 7.7'!P492+'havelvac 7.9'!P492+'havelvac 7.8'!P492+'havelvac 7.10'!P492+'havelvac 7.11'!P492+'havelvac 7.12'!P492+'havelvac 7.13'!#REF!</f>
        <v>#REF!</v>
      </c>
      <c r="W476" s="213" t="str">
        <f t="shared" si="56"/>
        <v xml:space="preserve"> </v>
      </c>
      <c r="X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13" t="str">
        <f t="shared" si="57"/>
        <v xml:space="preserve"> </v>
      </c>
      <c r="Z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13" t="str">
        <f t="shared" si="58"/>
        <v xml:space="preserve"> </v>
      </c>
      <c r="AB47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84" customFormat="1" ht="13.5">
      <c r="A477" s="170" t="str">
        <f t="shared" si="52"/>
        <v>71090101010000</v>
      </c>
      <c r="B477" s="171" t="s">
        <v>439</v>
      </c>
      <c r="C477" s="129" t="s">
        <v>187</v>
      </c>
      <c r="D477" s="128" t="s">
        <v>106</v>
      </c>
      <c r="E477" s="127" t="s">
        <v>106</v>
      </c>
      <c r="F477" s="172" t="s">
        <v>106</v>
      </c>
      <c r="G477" s="173" t="s">
        <v>440</v>
      </c>
      <c r="H477" s="141"/>
      <c r="I477" s="142"/>
      <c r="J477" s="143"/>
      <c r="K477" s="143"/>
      <c r="L477" s="24" t="s">
        <v>318</v>
      </c>
      <c r="M477" s="25"/>
      <c r="N477" s="183" t="e">
        <f>+'havelvac 7.2'!N493+'havelvac 7.3'!N493+'havelvac 7.4'!N493+'havelvac 7.5'!N493+'havelvac 7.6'!N493+'havelvac 7.7'!N493+'havelvac 7.9'!N493+'havelvac 7.8'!N493+'havelvac 7.10'!N493+'havelvac 7.11'!N493+'havelvac 7.12'!N493+'havelvac 7.13'!#REF!</f>
        <v>#REF!</v>
      </c>
      <c r="O477" s="183" t="e">
        <f>+'havelvac 7.2'!O493+'havelvac 7.3'!O493+'havelvac 7.4'!O493+'havelvac 7.5'!O493+'havelvac 7.6'!O493+'havelvac 7.7'!O493+'havelvac 7.9'!O493+'havelvac 7.8'!O493+'havelvac 7.10'!O493+'havelvac 7.11'!O493+'havelvac 7.12'!O493+'havelvac 7.13'!#REF!</f>
        <v>#REF!</v>
      </c>
      <c r="P477" s="216" t="str">
        <f t="shared" si="53"/>
        <v xml:space="preserve"> </v>
      </c>
      <c r="Q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16" t="str">
        <f t="shared" si="54"/>
        <v xml:space="preserve"> </v>
      </c>
      <c r="S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16" t="str">
        <f t="shared" si="55"/>
        <v xml:space="preserve"> </v>
      </c>
      <c r="U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83" t="e">
        <f>+'havelvac 7.2'!P493+'havelvac 7.3'!P493+'havelvac 7.4'!P493+'havelvac 7.5'!P493+'havelvac 7.6'!P493+'havelvac 7.7'!P493+'havelvac 7.9'!P493+'havelvac 7.8'!P493+'havelvac 7.10'!P493+'havelvac 7.11'!P493+'havelvac 7.12'!P493+'havelvac 7.13'!#REF!</f>
        <v>#REF!</v>
      </c>
      <c r="W477" s="216" t="str">
        <f t="shared" si="56"/>
        <v xml:space="preserve"> </v>
      </c>
      <c r="X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16" t="str">
        <f t="shared" si="57"/>
        <v xml:space="preserve"> </v>
      </c>
      <c r="Z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16" t="str">
        <f t="shared" si="58"/>
        <v xml:space="preserve"> </v>
      </c>
      <c r="AB47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2" customFormat="1" hidden="1">
      <c r="A478" s="170" t="str">
        <f t="shared" si="52"/>
        <v>71090101014239</v>
      </c>
      <c r="B478" s="171" t="s">
        <v>439</v>
      </c>
      <c r="C478" s="129" t="s">
        <v>187</v>
      </c>
      <c r="D478" s="128" t="s">
        <v>106</v>
      </c>
      <c r="E478" s="127" t="s">
        <v>106</v>
      </c>
      <c r="F478" s="172" t="s">
        <v>106</v>
      </c>
      <c r="G478" s="126">
        <v>4239</v>
      </c>
      <c r="H478" s="22"/>
      <c r="I478" s="16"/>
      <c r="J478" s="17"/>
      <c r="K478" s="17"/>
      <c r="L478" s="26" t="s">
        <v>125</v>
      </c>
      <c r="M478" s="10">
        <v>4239</v>
      </c>
      <c r="N478" s="169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78" s="169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78" s="217" t="str">
        <f t="shared" si="53"/>
        <v xml:space="preserve"> </v>
      </c>
      <c r="Q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17" t="str">
        <f t="shared" si="54"/>
        <v xml:space="preserve"> </v>
      </c>
      <c r="S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17" t="str">
        <f t="shared" si="55"/>
        <v xml:space="preserve"> </v>
      </c>
      <c r="U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69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78" s="217" t="str">
        <f t="shared" si="56"/>
        <v xml:space="preserve"> </v>
      </c>
      <c r="X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17" t="str">
        <f t="shared" si="57"/>
        <v xml:space="preserve"> </v>
      </c>
      <c r="Z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17" t="str">
        <f t="shared" si="58"/>
        <v xml:space="preserve"> </v>
      </c>
      <c r="AB4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2" customFormat="1" ht="25.5">
      <c r="A479" s="170" t="str">
        <f t="shared" si="52"/>
        <v>71090101014511</v>
      </c>
      <c r="B479" s="171" t="s">
        <v>439</v>
      </c>
      <c r="C479" s="129" t="s">
        <v>187</v>
      </c>
      <c r="D479" s="128" t="s">
        <v>106</v>
      </c>
      <c r="E479" s="127" t="s">
        <v>106</v>
      </c>
      <c r="F479" s="172" t="s">
        <v>106</v>
      </c>
      <c r="G479" s="126">
        <v>4511</v>
      </c>
      <c r="H479" s="22"/>
      <c r="I479" s="16"/>
      <c r="J479" s="17"/>
      <c r="K479" s="17"/>
      <c r="L479" s="26" t="s">
        <v>217</v>
      </c>
      <c r="M479" s="10">
        <v>4511</v>
      </c>
      <c r="N479" s="169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79" s="169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79" s="217" t="str">
        <f t="shared" si="53"/>
        <v xml:space="preserve"> </v>
      </c>
      <c r="Q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17" t="str">
        <f t="shared" si="54"/>
        <v xml:space="preserve"> </v>
      </c>
      <c r="S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17" t="str">
        <f t="shared" si="55"/>
        <v xml:space="preserve"> </v>
      </c>
      <c r="U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69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79" s="217" t="str">
        <f t="shared" si="56"/>
        <v xml:space="preserve"> </v>
      </c>
      <c r="X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17" t="str">
        <f t="shared" si="57"/>
        <v xml:space="preserve"> </v>
      </c>
      <c r="Z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17" t="str">
        <f t="shared" si="58"/>
        <v xml:space="preserve"> </v>
      </c>
      <c r="AB4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84" customFormat="1" ht="27" hidden="1">
      <c r="A480" s="170" t="str">
        <f t="shared" si="52"/>
        <v>71090101020000</v>
      </c>
      <c r="B480" s="171" t="s">
        <v>439</v>
      </c>
      <c r="C480" s="129" t="s">
        <v>187</v>
      </c>
      <c r="D480" s="128" t="s">
        <v>106</v>
      </c>
      <c r="E480" s="127" t="s">
        <v>106</v>
      </c>
      <c r="F480" s="172" t="s">
        <v>140</v>
      </c>
      <c r="G480" s="173" t="s">
        <v>440</v>
      </c>
      <c r="H480" s="141"/>
      <c r="I480" s="142"/>
      <c r="J480" s="143"/>
      <c r="K480" s="143"/>
      <c r="L480" s="24" t="s">
        <v>319</v>
      </c>
      <c r="M480" s="25"/>
      <c r="N480" s="183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80" s="183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80" s="216" t="str">
        <f t="shared" si="53"/>
        <v xml:space="preserve"> </v>
      </c>
      <c r="Q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16" t="str">
        <f t="shared" si="54"/>
        <v xml:space="preserve"> </v>
      </c>
      <c r="S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16" t="str">
        <f t="shared" si="55"/>
        <v xml:space="preserve"> </v>
      </c>
      <c r="U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83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80" s="216" t="str">
        <f t="shared" si="56"/>
        <v xml:space="preserve"> </v>
      </c>
      <c r="X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16" t="str">
        <f t="shared" si="57"/>
        <v xml:space="preserve"> </v>
      </c>
      <c r="Z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16" t="str">
        <f t="shared" si="58"/>
        <v xml:space="preserve"> </v>
      </c>
      <c r="AB48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2" customFormat="1" hidden="1">
      <c r="A481" s="170" t="str">
        <f t="shared" ref="A481:A544" si="59">CONCATENATE(B481,C481,D481,E481,F481,G481)</f>
        <v>71090101025129</v>
      </c>
      <c r="B481" s="171" t="s">
        <v>439</v>
      </c>
      <c r="C481" s="129" t="s">
        <v>187</v>
      </c>
      <c r="D481" s="128" t="s">
        <v>106</v>
      </c>
      <c r="E481" s="127" t="s">
        <v>106</v>
      </c>
      <c r="F481" s="172" t="s">
        <v>140</v>
      </c>
      <c r="G481" s="126">
        <v>5129</v>
      </c>
      <c r="H481" s="22"/>
      <c r="I481" s="22"/>
      <c r="J481" s="23"/>
      <c r="K481" s="23"/>
      <c r="L481" s="26" t="s">
        <v>137</v>
      </c>
      <c r="M481" s="10">
        <v>5129</v>
      </c>
      <c r="N481" s="169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81" s="169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81" s="217" t="str">
        <f t="shared" si="53"/>
        <v xml:space="preserve"> </v>
      </c>
      <c r="Q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17" t="str">
        <f t="shared" si="54"/>
        <v xml:space="preserve"> </v>
      </c>
      <c r="S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17" t="str">
        <f t="shared" si="55"/>
        <v xml:space="preserve"> </v>
      </c>
      <c r="U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69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81" s="217" t="str">
        <f t="shared" si="56"/>
        <v xml:space="preserve"> </v>
      </c>
      <c r="X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17" t="str">
        <f t="shared" si="57"/>
        <v xml:space="preserve"> </v>
      </c>
      <c r="Z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17" t="str">
        <f t="shared" si="58"/>
        <v xml:space="preserve"> </v>
      </c>
      <c r="AB48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84" customFormat="1" ht="27" hidden="1">
      <c r="A482" s="170" t="str">
        <f t="shared" si="59"/>
        <v>71090101030000</v>
      </c>
      <c r="B482" s="171" t="s">
        <v>439</v>
      </c>
      <c r="C482" s="129" t="s">
        <v>187</v>
      </c>
      <c r="D482" s="128" t="s">
        <v>106</v>
      </c>
      <c r="E482" s="127" t="s">
        <v>106</v>
      </c>
      <c r="F482" s="172" t="s">
        <v>442</v>
      </c>
      <c r="G482" s="173" t="s">
        <v>440</v>
      </c>
      <c r="H482" s="141"/>
      <c r="I482" s="142"/>
      <c r="J482" s="143"/>
      <c r="K482" s="143"/>
      <c r="L482" s="24" t="s">
        <v>320</v>
      </c>
      <c r="M482" s="25"/>
      <c r="N482" s="183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482" s="183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482" s="216" t="str">
        <f t="shared" si="53"/>
        <v xml:space="preserve"> </v>
      </c>
      <c r="Q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16" t="str">
        <f t="shared" si="54"/>
        <v xml:space="preserve"> </v>
      </c>
      <c r="S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16" t="str">
        <f t="shared" si="55"/>
        <v xml:space="preserve"> </v>
      </c>
      <c r="U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83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482" s="216" t="str">
        <f t="shared" si="56"/>
        <v xml:space="preserve"> </v>
      </c>
      <c r="X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16" t="str">
        <f t="shared" si="57"/>
        <v xml:space="preserve"> </v>
      </c>
      <c r="Z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16" t="str">
        <f t="shared" si="58"/>
        <v xml:space="preserve"> </v>
      </c>
      <c r="AB48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2" customFormat="1" hidden="1">
      <c r="A483" s="170" t="str">
        <f t="shared" si="59"/>
        <v>71090101034239</v>
      </c>
      <c r="B483" s="171" t="s">
        <v>439</v>
      </c>
      <c r="C483" s="129" t="s">
        <v>187</v>
      </c>
      <c r="D483" s="128" t="s">
        <v>106</v>
      </c>
      <c r="E483" s="127" t="s">
        <v>106</v>
      </c>
      <c r="F483" s="172" t="s">
        <v>442</v>
      </c>
      <c r="G483" s="126">
        <v>4239</v>
      </c>
      <c r="H483" s="22"/>
      <c r="I483" s="22"/>
      <c r="J483" s="23"/>
      <c r="K483" s="23"/>
      <c r="L483" s="26" t="s">
        <v>125</v>
      </c>
      <c r="M483" s="10">
        <v>4239</v>
      </c>
      <c r="N483" s="169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483" s="169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483" s="217" t="str">
        <f t="shared" si="53"/>
        <v xml:space="preserve"> </v>
      </c>
      <c r="Q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17" t="str">
        <f t="shared" si="54"/>
        <v xml:space="preserve"> </v>
      </c>
      <c r="S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17" t="str">
        <f t="shared" si="55"/>
        <v xml:space="preserve"> </v>
      </c>
      <c r="U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69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483" s="217" t="str">
        <f t="shared" si="56"/>
        <v xml:space="preserve"> </v>
      </c>
      <c r="X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17" t="str">
        <f t="shared" si="57"/>
        <v xml:space="preserve"> </v>
      </c>
      <c r="Z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17" t="str">
        <f t="shared" si="58"/>
        <v xml:space="preserve"> </v>
      </c>
      <c r="AB4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85" customFormat="1" ht="25.5" hidden="1">
      <c r="A484" s="170" t="str">
        <f t="shared" si="59"/>
        <v>71090101034511</v>
      </c>
      <c r="B484" s="171" t="s">
        <v>439</v>
      </c>
      <c r="C484" s="129" t="s">
        <v>187</v>
      </c>
      <c r="D484" s="128" t="s">
        <v>106</v>
      </c>
      <c r="E484" s="127" t="s">
        <v>106</v>
      </c>
      <c r="F484" s="172" t="s">
        <v>442</v>
      </c>
      <c r="G484" s="173" t="s">
        <v>83</v>
      </c>
      <c r="H484" s="180"/>
      <c r="I484" s="180"/>
      <c r="J484" s="181"/>
      <c r="K484" s="182"/>
      <c r="L484" s="33" t="s">
        <v>217</v>
      </c>
      <c r="M484" s="10" t="s">
        <v>83</v>
      </c>
      <c r="N484" s="169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484" s="169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484" s="217" t="str">
        <f t="shared" si="53"/>
        <v xml:space="preserve"> </v>
      </c>
      <c r="Q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17" t="str">
        <f t="shared" si="54"/>
        <v xml:space="preserve"> </v>
      </c>
      <c r="S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17" t="str">
        <f t="shared" si="55"/>
        <v xml:space="preserve"> </v>
      </c>
      <c r="U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69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484" s="217" t="str">
        <f t="shared" si="56"/>
        <v xml:space="preserve"> </v>
      </c>
      <c r="X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17" t="str">
        <f t="shared" si="57"/>
        <v xml:space="preserve"> </v>
      </c>
      <c r="Z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17" t="str">
        <f t="shared" si="58"/>
        <v xml:space="preserve"> </v>
      </c>
      <c r="AB4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2"/>
      <c r="AD484" s="132"/>
      <c r="AE484" s="132"/>
      <c r="AF484" s="132"/>
      <c r="AG484" s="132"/>
      <c r="AH484" s="132"/>
      <c r="AI484" s="132"/>
      <c r="AJ484" s="132"/>
      <c r="AK484" s="132"/>
      <c r="AL484" s="132"/>
      <c r="AM484" s="132"/>
      <c r="AN484" s="132"/>
      <c r="AO484" s="132"/>
      <c r="AP484" s="132"/>
      <c r="AQ484" s="132"/>
      <c r="AR484" s="132"/>
      <c r="AS484" s="132"/>
      <c r="AT484" s="132"/>
      <c r="AU484" s="132"/>
      <c r="AV484" s="132"/>
      <c r="AW484" s="132"/>
      <c r="AX484" s="132"/>
      <c r="AY484" s="132"/>
      <c r="AZ484" s="132"/>
      <c r="BA484" s="132"/>
      <c r="BB484" s="132"/>
      <c r="BC484" s="132"/>
      <c r="BD484" s="132"/>
      <c r="BE484" s="132"/>
      <c r="BF484" s="132"/>
      <c r="BG484" s="132"/>
      <c r="BH484" s="132"/>
      <c r="BI484" s="132"/>
      <c r="BJ484" s="132"/>
      <c r="BK484" s="132"/>
      <c r="BL484" s="132"/>
      <c r="BM484" s="132"/>
      <c r="BN484" s="132"/>
      <c r="BO484" s="132"/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132"/>
      <c r="CB484" s="132"/>
      <c r="CC484" s="132"/>
      <c r="CD484" s="132"/>
      <c r="CE484" s="132"/>
      <c r="CF484" s="132"/>
      <c r="CG484" s="132"/>
      <c r="CH484" s="132"/>
      <c r="CI484" s="132"/>
      <c r="CJ484" s="132"/>
      <c r="CK484" s="132"/>
      <c r="CL484" s="132"/>
      <c r="CM484" s="132"/>
      <c r="CN484" s="132"/>
      <c r="CO484" s="132"/>
      <c r="CP484" s="132"/>
      <c r="CQ484" s="132"/>
      <c r="CR484" s="132"/>
      <c r="CS484" s="132"/>
      <c r="CT484" s="132"/>
      <c r="CU484" s="132"/>
      <c r="CV484" s="132"/>
      <c r="CW484" s="132"/>
      <c r="CX484" s="132"/>
      <c r="CY484" s="132"/>
      <c r="CZ484" s="132"/>
      <c r="DA484" s="132"/>
      <c r="DB484" s="132"/>
      <c r="DC484" s="132"/>
      <c r="DD484" s="132"/>
      <c r="DE484" s="132"/>
      <c r="DF484" s="132"/>
      <c r="DG484" s="132"/>
      <c r="DH484" s="132"/>
      <c r="DI484" s="132"/>
      <c r="DJ484" s="132"/>
      <c r="DK484" s="132"/>
      <c r="DL484" s="132"/>
      <c r="DM484" s="132"/>
      <c r="DN484" s="132"/>
      <c r="DO484" s="132"/>
      <c r="DP484" s="132"/>
      <c r="DQ484" s="132"/>
      <c r="DR484" s="132"/>
      <c r="DS484" s="132"/>
      <c r="DT484" s="132"/>
      <c r="DU484" s="132"/>
      <c r="DV484" s="132"/>
      <c r="DW484" s="132"/>
      <c r="DX484" s="132"/>
      <c r="DY484" s="132"/>
      <c r="DZ484" s="132"/>
      <c r="EA484" s="132"/>
      <c r="EB484" s="132"/>
      <c r="EC484" s="132"/>
      <c r="ED484" s="132"/>
      <c r="EE484" s="132"/>
      <c r="EF484" s="132"/>
      <c r="EG484" s="132"/>
      <c r="EH484" s="132"/>
      <c r="EI484" s="132"/>
      <c r="EJ484" s="132"/>
      <c r="EK484" s="132"/>
      <c r="EL484" s="132"/>
      <c r="EM484" s="132"/>
      <c r="EN484" s="132"/>
      <c r="EO484" s="132"/>
      <c r="EP484" s="132"/>
      <c r="EQ484" s="132"/>
      <c r="ER484" s="132"/>
      <c r="ES484" s="132"/>
      <c r="ET484" s="132"/>
      <c r="EU484" s="132"/>
      <c r="EV484" s="132"/>
      <c r="EW484" s="132"/>
      <c r="EX484" s="132"/>
      <c r="EY484" s="132"/>
      <c r="EZ484" s="132"/>
      <c r="FA484" s="132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2"/>
      <c r="FS484" s="132"/>
      <c r="FT484" s="132"/>
      <c r="FU484" s="132"/>
      <c r="FV484" s="132"/>
      <c r="FW484" s="132"/>
      <c r="FX484" s="132"/>
      <c r="FY484" s="132"/>
      <c r="FZ484" s="132"/>
      <c r="GA484" s="132"/>
      <c r="GB484" s="132"/>
      <c r="GC484" s="132"/>
      <c r="GD484" s="132"/>
      <c r="GE484" s="132"/>
      <c r="GF484" s="132"/>
      <c r="GG484" s="132"/>
      <c r="GH484" s="132"/>
      <c r="GI484" s="132"/>
      <c r="GJ484" s="132"/>
      <c r="GK484" s="132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32"/>
      <c r="HO484" s="132"/>
      <c r="HP484" s="132"/>
      <c r="HQ484" s="132"/>
      <c r="HR484" s="132"/>
      <c r="HS484" s="132"/>
      <c r="HT484" s="132"/>
      <c r="HU484" s="132"/>
      <c r="HV484" s="132"/>
      <c r="HW484" s="132"/>
      <c r="HX484" s="132"/>
      <c r="HY484" s="132"/>
      <c r="HZ484" s="132"/>
      <c r="IA484" s="132"/>
      <c r="IB484" s="132"/>
      <c r="IC484" s="132"/>
      <c r="ID484" s="132"/>
      <c r="IE484" s="132"/>
      <c r="IF484" s="132"/>
      <c r="IG484" s="132"/>
      <c r="IH484" s="132"/>
      <c r="II484" s="132"/>
      <c r="IJ484" s="132"/>
      <c r="IK484" s="132"/>
      <c r="IL484" s="132"/>
      <c r="IM484" s="132"/>
      <c r="IN484" s="132"/>
      <c r="IO484" s="132"/>
      <c r="IP484" s="132"/>
      <c r="IQ484" s="132"/>
      <c r="IR484" s="132"/>
      <c r="IS484" s="132"/>
      <c r="IT484" s="132"/>
      <c r="IU484" s="132"/>
    </row>
    <row r="485" spans="1:255" s="179" customFormat="1" ht="25.5" hidden="1">
      <c r="A485" s="170" t="str">
        <f t="shared" si="59"/>
        <v>71090102000000</v>
      </c>
      <c r="B485" s="171" t="s">
        <v>439</v>
      </c>
      <c r="C485" s="129" t="s">
        <v>187</v>
      </c>
      <c r="D485" s="128" t="s">
        <v>106</v>
      </c>
      <c r="E485" s="127" t="s">
        <v>140</v>
      </c>
      <c r="F485" s="172" t="s">
        <v>441</v>
      </c>
      <c r="G485" s="173" t="s">
        <v>440</v>
      </c>
      <c r="H485" s="146">
        <v>2911</v>
      </c>
      <c r="I485" s="147" t="s">
        <v>187</v>
      </c>
      <c r="J485" s="148">
        <v>1</v>
      </c>
      <c r="K485" s="148">
        <v>2</v>
      </c>
      <c r="L485" s="149" t="s">
        <v>321</v>
      </c>
      <c r="M485" s="150"/>
      <c r="N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7.13'!N499</f>
        <v>#REF!</v>
      </c>
      <c r="O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7.13'!O499</f>
        <v>#REF!</v>
      </c>
      <c r="P485" s="215" t="str">
        <f t="shared" si="53"/>
        <v xml:space="preserve"> </v>
      </c>
      <c r="Q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15" t="str">
        <f t="shared" si="54"/>
        <v xml:space="preserve"> </v>
      </c>
      <c r="S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15" t="str">
        <f t="shared" si="55"/>
        <v xml:space="preserve"> </v>
      </c>
      <c r="U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7.13'!P499</f>
        <v>#REF!</v>
      </c>
      <c r="W485" s="215" t="str">
        <f t="shared" si="56"/>
        <v xml:space="preserve"> </v>
      </c>
      <c r="X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15" t="str">
        <f t="shared" si="57"/>
        <v xml:space="preserve"> </v>
      </c>
      <c r="Z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15" t="str">
        <f t="shared" si="58"/>
        <v xml:space="preserve"> </v>
      </c>
      <c r="AB48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2" customFormat="1" ht="12.75" hidden="1">
      <c r="A486" s="170" t="str">
        <f t="shared" si="59"/>
        <v>71090102000001</v>
      </c>
      <c r="B486" s="171" t="s">
        <v>439</v>
      </c>
      <c r="C486" s="129" t="s">
        <v>187</v>
      </c>
      <c r="D486" s="128" t="s">
        <v>106</v>
      </c>
      <c r="E486" s="127" t="s">
        <v>140</v>
      </c>
      <c r="F486" s="172" t="s">
        <v>441</v>
      </c>
      <c r="G486" s="173" t="s">
        <v>96</v>
      </c>
      <c r="H486" s="22"/>
      <c r="I486" s="22"/>
      <c r="J486" s="23"/>
      <c r="K486" s="23"/>
      <c r="L486" s="27" t="s">
        <v>108</v>
      </c>
      <c r="M486" s="28"/>
      <c r="N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7.13'!N500</f>
        <v>#REF!</v>
      </c>
      <c r="O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7.13'!O500</f>
        <v>#REF!</v>
      </c>
      <c r="P486" s="213" t="str">
        <f t="shared" si="53"/>
        <v xml:space="preserve"> </v>
      </c>
      <c r="Q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13" t="str">
        <f t="shared" si="54"/>
        <v xml:space="preserve"> </v>
      </c>
      <c r="S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13" t="str">
        <f t="shared" si="55"/>
        <v xml:space="preserve"> </v>
      </c>
      <c r="U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7.13'!P500</f>
        <v>#REF!</v>
      </c>
      <c r="W486" s="213" t="str">
        <f t="shared" si="56"/>
        <v xml:space="preserve"> </v>
      </c>
      <c r="X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13" t="str">
        <f t="shared" si="57"/>
        <v xml:space="preserve"> </v>
      </c>
      <c r="Z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13" t="str">
        <f t="shared" si="58"/>
        <v xml:space="preserve"> </v>
      </c>
      <c r="AB48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84" customFormat="1" ht="13.5" hidden="1">
      <c r="A487" s="170" t="str">
        <f t="shared" si="59"/>
        <v>71090102010000</v>
      </c>
      <c r="B487" s="171" t="s">
        <v>439</v>
      </c>
      <c r="C487" s="129" t="s">
        <v>187</v>
      </c>
      <c r="D487" s="128" t="s">
        <v>106</v>
      </c>
      <c r="E487" s="127" t="s">
        <v>140</v>
      </c>
      <c r="F487" s="172" t="s">
        <v>106</v>
      </c>
      <c r="G487" s="173" t="s">
        <v>440</v>
      </c>
      <c r="H487" s="141"/>
      <c r="I487" s="142"/>
      <c r="J487" s="143"/>
      <c r="K487" s="143"/>
      <c r="L487" s="24" t="s">
        <v>322</v>
      </c>
      <c r="M487" s="25"/>
      <c r="N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16" t="str">
        <f t="shared" si="53"/>
        <v xml:space="preserve"> </v>
      </c>
      <c r="Q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16" t="str">
        <f t="shared" si="54"/>
        <v xml:space="preserve"> </v>
      </c>
      <c r="S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16" t="str">
        <f t="shared" si="55"/>
        <v xml:space="preserve"> </v>
      </c>
      <c r="U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16" t="str">
        <f t="shared" si="56"/>
        <v xml:space="preserve"> </v>
      </c>
      <c r="X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16" t="str">
        <f t="shared" si="57"/>
        <v xml:space="preserve"> </v>
      </c>
      <c r="Z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16" t="str">
        <f t="shared" si="58"/>
        <v xml:space="preserve"> </v>
      </c>
      <c r="AB48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2" customFormat="1" hidden="1">
      <c r="A488" s="170" t="str">
        <f t="shared" si="59"/>
        <v>71090102014239</v>
      </c>
      <c r="B488" s="171" t="s">
        <v>439</v>
      </c>
      <c r="C488" s="129" t="s">
        <v>187</v>
      </c>
      <c r="D488" s="128" t="s">
        <v>106</v>
      </c>
      <c r="E488" s="127" t="s">
        <v>140</v>
      </c>
      <c r="F488" s="172" t="s">
        <v>106</v>
      </c>
      <c r="G488" s="126">
        <v>4239</v>
      </c>
      <c r="H488" s="22"/>
      <c r="I488" s="16"/>
      <c r="J488" s="17"/>
      <c r="K488" s="17"/>
      <c r="L488" s="26" t="s">
        <v>125</v>
      </c>
      <c r="M488" s="10">
        <v>4239</v>
      </c>
      <c r="N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17" t="str">
        <f t="shared" si="53"/>
        <v xml:space="preserve"> </v>
      </c>
      <c r="Q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17" t="str">
        <f t="shared" si="54"/>
        <v xml:space="preserve"> </v>
      </c>
      <c r="S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17" t="str">
        <f t="shared" si="55"/>
        <v xml:space="preserve"> </v>
      </c>
      <c r="U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17" t="str">
        <f t="shared" si="56"/>
        <v xml:space="preserve"> </v>
      </c>
      <c r="X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17" t="str">
        <f t="shared" si="57"/>
        <v xml:space="preserve"> </v>
      </c>
      <c r="Z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17" t="str">
        <f t="shared" si="58"/>
        <v xml:space="preserve"> </v>
      </c>
      <c r="AB4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2" customFormat="1" ht="25.5" hidden="1">
      <c r="A489" s="170" t="str">
        <f t="shared" si="59"/>
        <v>71090102014511</v>
      </c>
      <c r="B489" s="186" t="s">
        <v>439</v>
      </c>
      <c r="C489" s="129" t="s">
        <v>187</v>
      </c>
      <c r="D489" s="128" t="s">
        <v>106</v>
      </c>
      <c r="E489" s="127" t="s">
        <v>140</v>
      </c>
      <c r="F489" s="172" t="s">
        <v>106</v>
      </c>
      <c r="G489" s="126">
        <v>4511</v>
      </c>
      <c r="H489" s="177"/>
      <c r="I489" s="180"/>
      <c r="J489" s="187"/>
      <c r="K489" s="188"/>
      <c r="L489" s="189" t="s">
        <v>217</v>
      </c>
      <c r="M489" s="11">
        <v>4511</v>
      </c>
      <c r="N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17" t="str">
        <f t="shared" si="53"/>
        <v xml:space="preserve"> </v>
      </c>
      <c r="Q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17" t="str">
        <f t="shared" si="54"/>
        <v xml:space="preserve"> </v>
      </c>
      <c r="S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17" t="str">
        <f t="shared" si="55"/>
        <v xml:space="preserve"> </v>
      </c>
      <c r="U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17" t="str">
        <f t="shared" si="56"/>
        <v xml:space="preserve"> </v>
      </c>
      <c r="X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17" t="str">
        <f t="shared" si="57"/>
        <v xml:space="preserve"> </v>
      </c>
      <c r="Z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17" t="str">
        <f t="shared" si="58"/>
        <v xml:space="preserve"> </v>
      </c>
      <c r="AB48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84" customFormat="1" ht="13.5" hidden="1">
      <c r="A490" s="170" t="str">
        <f t="shared" si="59"/>
        <v>71090102020000</v>
      </c>
      <c r="B490" s="171" t="s">
        <v>439</v>
      </c>
      <c r="C490" s="129" t="s">
        <v>187</v>
      </c>
      <c r="D490" s="128" t="s">
        <v>106</v>
      </c>
      <c r="E490" s="127" t="s">
        <v>140</v>
      </c>
      <c r="F490" s="172" t="s">
        <v>140</v>
      </c>
      <c r="G490" s="173" t="s">
        <v>440</v>
      </c>
      <c r="H490" s="141"/>
      <c r="I490" s="142"/>
      <c r="J490" s="143"/>
      <c r="K490" s="143"/>
      <c r="L490" s="24" t="s">
        <v>323</v>
      </c>
      <c r="M490" s="25"/>
      <c r="N490" s="183" t="e">
        <f>+'havelvac 7.2'!N503+'havelvac 7.3'!N503+'havelvac 7.4'!N503+'havelvac 7.5'!N503+'havelvac 7.6'!N503+'havelvac 7.7'!N503+'havelvac 7.9'!N503+'havelvac 7.8'!N503+'havelvac 7.10'!N503+'havelvac 7.11'!N503+'havelvac 7.12'!N503+'havelvac 7.13'!#REF!</f>
        <v>#REF!</v>
      </c>
      <c r="O490" s="183" t="e">
        <f>+'havelvac 7.2'!O503+'havelvac 7.3'!O503+'havelvac 7.4'!O503+'havelvac 7.5'!O503+'havelvac 7.6'!O503+'havelvac 7.7'!O503+'havelvac 7.9'!O503+'havelvac 7.8'!O503+'havelvac 7.10'!O503+'havelvac 7.11'!O503+'havelvac 7.12'!O503+'havelvac 7.13'!#REF!</f>
        <v>#REF!</v>
      </c>
      <c r="P490" s="216" t="str">
        <f t="shared" si="53"/>
        <v xml:space="preserve"> </v>
      </c>
      <c r="Q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16" t="str">
        <f t="shared" si="54"/>
        <v xml:space="preserve"> </v>
      </c>
      <c r="S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16" t="str">
        <f t="shared" si="55"/>
        <v xml:space="preserve"> </v>
      </c>
      <c r="U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83" t="e">
        <f>+'havelvac 7.2'!P503+'havelvac 7.3'!P503+'havelvac 7.4'!P503+'havelvac 7.5'!P503+'havelvac 7.6'!P503+'havelvac 7.7'!P503+'havelvac 7.9'!P503+'havelvac 7.8'!P503+'havelvac 7.10'!P503+'havelvac 7.11'!P503+'havelvac 7.12'!P503+'havelvac 7.13'!#REF!</f>
        <v>#REF!</v>
      </c>
      <c r="W490" s="216" t="str">
        <f t="shared" si="56"/>
        <v xml:space="preserve"> </v>
      </c>
      <c r="X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16" t="str">
        <f t="shared" si="57"/>
        <v xml:space="preserve"> </v>
      </c>
      <c r="Z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16" t="str">
        <f t="shared" si="58"/>
        <v xml:space="preserve"> </v>
      </c>
      <c r="AB49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2" customFormat="1" hidden="1">
      <c r="A491" s="170" t="str">
        <f t="shared" si="59"/>
        <v>71090102024239</v>
      </c>
      <c r="B491" s="171" t="s">
        <v>439</v>
      </c>
      <c r="C491" s="129" t="s">
        <v>187</v>
      </c>
      <c r="D491" s="128" t="s">
        <v>106</v>
      </c>
      <c r="E491" s="127" t="s">
        <v>140</v>
      </c>
      <c r="F491" s="172" t="s">
        <v>140</v>
      </c>
      <c r="G491" s="126">
        <v>4239</v>
      </c>
      <c r="H491" s="22"/>
      <c r="I491" s="16"/>
      <c r="J491" s="17"/>
      <c r="K491" s="17"/>
      <c r="L491" s="26" t="s">
        <v>125</v>
      </c>
      <c r="M491" s="10">
        <v>4239</v>
      </c>
      <c r="N491" s="169" t="e">
        <f>+'havelvac 7.2'!N504+'havelvac 7.3'!N504+'havelvac 7.4'!N504+'havelvac 7.5'!N504+'havelvac 7.6'!N504+'havelvac 7.7'!N504+'havelvac 7.9'!N504+'havelvac 7.8'!N504+'havelvac 7.10'!N504+'havelvac 7.11'!N504+'havelvac 7.12'!N504+'havelvac 7.13'!#REF!</f>
        <v>#REF!</v>
      </c>
      <c r="O491" s="169" t="e">
        <f>+'havelvac 7.2'!O504+'havelvac 7.3'!O504+'havelvac 7.4'!O504+'havelvac 7.5'!O504+'havelvac 7.6'!O504+'havelvac 7.7'!O504+'havelvac 7.9'!O504+'havelvac 7.8'!O504+'havelvac 7.10'!O504+'havelvac 7.11'!O504+'havelvac 7.12'!O504+'havelvac 7.13'!#REF!</f>
        <v>#REF!</v>
      </c>
      <c r="P491" s="217" t="str">
        <f t="shared" si="53"/>
        <v xml:space="preserve"> </v>
      </c>
      <c r="Q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17" t="str">
        <f t="shared" si="54"/>
        <v xml:space="preserve"> </v>
      </c>
      <c r="S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17" t="str">
        <f t="shared" si="55"/>
        <v xml:space="preserve"> </v>
      </c>
      <c r="U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69" t="e">
        <f>+'havelvac 7.2'!P504+'havelvac 7.3'!P504+'havelvac 7.4'!P504+'havelvac 7.5'!P504+'havelvac 7.6'!P504+'havelvac 7.7'!P504+'havelvac 7.9'!P504+'havelvac 7.8'!P504+'havelvac 7.10'!P504+'havelvac 7.11'!P504+'havelvac 7.12'!P504+'havelvac 7.13'!#REF!</f>
        <v>#REF!</v>
      </c>
      <c r="W491" s="217" t="str">
        <f t="shared" si="56"/>
        <v xml:space="preserve"> </v>
      </c>
      <c r="X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17" t="str">
        <f t="shared" si="57"/>
        <v xml:space="preserve"> </v>
      </c>
      <c r="Z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17" t="str">
        <f t="shared" si="58"/>
        <v xml:space="preserve"> </v>
      </c>
      <c r="AB49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2" customFormat="1" ht="25.5" hidden="1">
      <c r="A492" s="170" t="str">
        <f t="shared" si="59"/>
        <v>71090102024511</v>
      </c>
      <c r="B492" s="186" t="s">
        <v>439</v>
      </c>
      <c r="C492" s="129" t="s">
        <v>187</v>
      </c>
      <c r="D492" s="128" t="s">
        <v>106</v>
      </c>
      <c r="E492" s="127" t="s">
        <v>140</v>
      </c>
      <c r="F492" s="172" t="s">
        <v>140</v>
      </c>
      <c r="G492" s="126">
        <v>4511</v>
      </c>
      <c r="H492" s="177"/>
      <c r="I492" s="180"/>
      <c r="J492" s="187"/>
      <c r="K492" s="188"/>
      <c r="L492" s="189" t="s">
        <v>217</v>
      </c>
      <c r="M492" s="11">
        <v>4511</v>
      </c>
      <c r="N492" s="169">
        <f>+'havelvac 7.2'!N505+'havelvac 7.3'!N505+'havelvac 7.4'!N505+'havelvac 7.5'!N505+'havelvac 7.6'!N505+'havelvac 7.7'!N505+'havelvac 7.9'!N505+'havelvac 7.8'!N505+'havelvac 7.10'!N505+'havelvac 7.11'!N505+'havelvac 7.12'!N505+'havelvac 7.13'!N503</f>
        <v>156631.5</v>
      </c>
      <c r="O492" s="169">
        <f>+'havelvac 7.2'!O505+'havelvac 7.3'!O505+'havelvac 7.4'!O505+'havelvac 7.5'!O505+'havelvac 7.6'!O505+'havelvac 7.7'!O505+'havelvac 7.9'!O505+'havelvac 7.8'!O505+'havelvac 7.10'!O505+'havelvac 7.11'!O505+'havelvac 7.12'!O505+'havelvac 7.13'!O503</f>
        <v>31119</v>
      </c>
      <c r="P492" s="217" t="str">
        <f t="shared" si="53"/>
        <v xml:space="preserve"> </v>
      </c>
      <c r="Q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17" t="str">
        <f t="shared" si="54"/>
        <v xml:space="preserve"> </v>
      </c>
      <c r="S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17" t="str">
        <f t="shared" si="55"/>
        <v xml:space="preserve"> </v>
      </c>
      <c r="U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69">
        <f>+'havelvac 7.2'!P505+'havelvac 7.3'!P505+'havelvac 7.4'!P505+'havelvac 7.5'!P505+'havelvac 7.6'!P505+'havelvac 7.7'!P505+'havelvac 7.9'!P505+'havelvac 7.8'!P505+'havelvac 7.10'!P505+'havelvac 7.11'!P505+'havelvac 7.12'!P505+'havelvac 7.13'!P503</f>
        <v>125512.5</v>
      </c>
      <c r="W492" s="217" t="str">
        <f t="shared" si="56"/>
        <v xml:space="preserve"> </v>
      </c>
      <c r="X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17" t="str">
        <f t="shared" si="57"/>
        <v xml:space="preserve"> </v>
      </c>
      <c r="Z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17" t="str">
        <f t="shared" si="58"/>
        <v xml:space="preserve"> </v>
      </c>
      <c r="AB49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84" customFormat="1" ht="13.5" hidden="1">
      <c r="A493" s="170" t="str">
        <f t="shared" si="59"/>
        <v>71090102030000</v>
      </c>
      <c r="B493" s="171" t="s">
        <v>439</v>
      </c>
      <c r="C493" s="129" t="s">
        <v>187</v>
      </c>
      <c r="D493" s="128" t="s">
        <v>106</v>
      </c>
      <c r="E493" s="127" t="s">
        <v>140</v>
      </c>
      <c r="F493" s="172" t="s">
        <v>442</v>
      </c>
      <c r="G493" s="173" t="s">
        <v>440</v>
      </c>
      <c r="H493" s="141"/>
      <c r="I493" s="142"/>
      <c r="J493" s="143"/>
      <c r="K493" s="143"/>
      <c r="L493" s="24" t="s">
        <v>324</v>
      </c>
      <c r="M493" s="25"/>
      <c r="N493" s="183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493" s="183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493" s="216" t="str">
        <f t="shared" si="53"/>
        <v xml:space="preserve"> </v>
      </c>
      <c r="Q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16" t="str">
        <f t="shared" si="54"/>
        <v xml:space="preserve"> </v>
      </c>
      <c r="S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16" t="str">
        <f t="shared" si="55"/>
        <v xml:space="preserve"> </v>
      </c>
      <c r="U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83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493" s="216" t="str">
        <f t="shared" si="56"/>
        <v xml:space="preserve"> </v>
      </c>
      <c r="X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16" t="str">
        <f t="shared" si="57"/>
        <v xml:space="preserve"> </v>
      </c>
      <c r="Z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16" t="str">
        <f t="shared" si="58"/>
        <v xml:space="preserve"> </v>
      </c>
      <c r="AB49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2" customFormat="1" hidden="1">
      <c r="A494" s="170" t="str">
        <f t="shared" si="59"/>
        <v>71090102034239</v>
      </c>
      <c r="B494" s="171" t="s">
        <v>439</v>
      </c>
      <c r="C494" s="129" t="s">
        <v>187</v>
      </c>
      <c r="D494" s="128" t="s">
        <v>106</v>
      </c>
      <c r="E494" s="127" t="s">
        <v>140</v>
      </c>
      <c r="F494" s="172" t="s">
        <v>442</v>
      </c>
      <c r="G494" s="126">
        <v>4239</v>
      </c>
      <c r="H494" s="22"/>
      <c r="I494" s="16"/>
      <c r="J494" s="17"/>
      <c r="K494" s="17"/>
      <c r="L494" s="26" t="s">
        <v>125</v>
      </c>
      <c r="M494" s="10">
        <v>4239</v>
      </c>
      <c r="N494" s="169">
        <f>+'havelvac 7.2'!N507+'havelvac 7.3'!N507+'havelvac 7.4'!N507+'havelvac 7.5'!N507+'havelvac 7.6'!N507+'havelvac 7.7'!N507+'havelvac 7.9'!N507+'havelvac 7.8'!N507+'havelvac 7.10'!N507+'havelvac 7.11'!N507+'havelvac 7.12'!N507+'havelvac 7.13'!N505</f>
        <v>156631.5</v>
      </c>
      <c r="O494" s="169">
        <f>+'havelvac 7.2'!O507+'havelvac 7.3'!O507+'havelvac 7.4'!O507+'havelvac 7.5'!O507+'havelvac 7.6'!O507+'havelvac 7.7'!O507+'havelvac 7.9'!O507+'havelvac 7.8'!O507+'havelvac 7.10'!O507+'havelvac 7.11'!O507+'havelvac 7.12'!O507+'havelvac 7.13'!O505</f>
        <v>31119</v>
      </c>
      <c r="P494" s="217" t="str">
        <f t="shared" si="53"/>
        <v xml:space="preserve"> </v>
      </c>
      <c r="Q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17" t="str">
        <f t="shared" si="54"/>
        <v xml:space="preserve"> </v>
      </c>
      <c r="S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17" t="str">
        <f t="shared" si="55"/>
        <v xml:space="preserve"> </v>
      </c>
      <c r="U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69">
        <f>+'havelvac 7.2'!P507+'havelvac 7.3'!P507+'havelvac 7.4'!P507+'havelvac 7.5'!P507+'havelvac 7.6'!P507+'havelvac 7.7'!P507+'havelvac 7.9'!P507+'havelvac 7.8'!P507+'havelvac 7.10'!P507+'havelvac 7.11'!P507+'havelvac 7.12'!P507+'havelvac 7.13'!P505</f>
        <v>125512.5</v>
      </c>
      <c r="W494" s="217" t="str">
        <f t="shared" si="56"/>
        <v xml:space="preserve"> </v>
      </c>
      <c r="X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17" t="str">
        <f t="shared" si="57"/>
        <v xml:space="preserve"> </v>
      </c>
      <c r="Z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17" t="str">
        <f t="shared" si="58"/>
        <v xml:space="preserve"> </v>
      </c>
      <c r="AB49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2" customFormat="1" ht="25.5" hidden="1">
      <c r="A495" s="170" t="str">
        <f t="shared" si="59"/>
        <v>71090102034511</v>
      </c>
      <c r="B495" s="186" t="s">
        <v>439</v>
      </c>
      <c r="C495" s="129" t="s">
        <v>187</v>
      </c>
      <c r="D495" s="128" t="s">
        <v>106</v>
      </c>
      <c r="E495" s="127" t="s">
        <v>140</v>
      </c>
      <c r="F495" s="172" t="s">
        <v>442</v>
      </c>
      <c r="G495" s="126">
        <v>4511</v>
      </c>
      <c r="H495" s="177"/>
      <c r="I495" s="180"/>
      <c r="J495" s="187"/>
      <c r="K495" s="188"/>
      <c r="L495" s="189" t="s">
        <v>217</v>
      </c>
      <c r="M495" s="11">
        <v>4511</v>
      </c>
      <c r="N495" s="169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495" s="169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495" s="217" t="str">
        <f t="shared" si="53"/>
        <v xml:space="preserve"> </v>
      </c>
      <c r="Q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17" t="str">
        <f t="shared" si="54"/>
        <v xml:space="preserve"> </v>
      </c>
      <c r="S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17" t="str">
        <f t="shared" si="55"/>
        <v xml:space="preserve"> </v>
      </c>
      <c r="U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69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495" s="217" t="str">
        <f t="shared" si="56"/>
        <v xml:space="preserve"> </v>
      </c>
      <c r="X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17" t="str">
        <f t="shared" si="57"/>
        <v xml:space="preserve"> </v>
      </c>
      <c r="Z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17" t="str">
        <f t="shared" si="58"/>
        <v xml:space="preserve"> </v>
      </c>
      <c r="AB49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75" customFormat="1" ht="13.5" hidden="1">
      <c r="A496" s="170" t="str">
        <f t="shared" si="59"/>
        <v>71090200000000</v>
      </c>
      <c r="B496" s="171" t="s">
        <v>439</v>
      </c>
      <c r="C496" s="129" t="s">
        <v>187</v>
      </c>
      <c r="D496" s="128" t="s">
        <v>140</v>
      </c>
      <c r="E496" s="127" t="s">
        <v>441</v>
      </c>
      <c r="F496" s="172" t="s">
        <v>441</v>
      </c>
      <c r="G496" s="173" t="s">
        <v>440</v>
      </c>
      <c r="H496" s="166">
        <v>2920</v>
      </c>
      <c r="I496" s="159" t="s">
        <v>187</v>
      </c>
      <c r="J496" s="160">
        <v>2</v>
      </c>
      <c r="K496" s="160">
        <v>0</v>
      </c>
      <c r="L496" s="161" t="s">
        <v>325</v>
      </c>
      <c r="M496" s="167"/>
      <c r="N496" s="174">
        <f>+'havelvac 7.2'!N509+'havelvac 7.3'!N509+'havelvac 7.4'!N509+'havelvac 7.5'!N509+'havelvac 7.6'!N509+'havelvac 7.7'!N509+'havelvac 7.9'!N509+'havelvac 7.8'!N509+'havelvac 7.10'!N509+'havelvac 7.11'!N509+'havelvac 7.12'!N509+'havelvac 7.13'!N507</f>
        <v>150000</v>
      </c>
      <c r="O496" s="174">
        <f>+'havelvac 7.2'!O509+'havelvac 7.3'!O509+'havelvac 7.4'!O509+'havelvac 7.5'!O509+'havelvac 7.6'!O509+'havelvac 7.7'!O509+'havelvac 7.9'!O509+'havelvac 7.8'!O509+'havelvac 7.10'!O509+'havelvac 7.11'!O509+'havelvac 7.12'!O509+'havelvac 7.13'!O507</f>
        <v>30980</v>
      </c>
      <c r="P496" s="214" t="str">
        <f t="shared" si="53"/>
        <v xml:space="preserve"> </v>
      </c>
      <c r="Q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14" t="str">
        <f t="shared" si="54"/>
        <v xml:space="preserve"> </v>
      </c>
      <c r="S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14" t="str">
        <f t="shared" si="55"/>
        <v xml:space="preserve"> </v>
      </c>
      <c r="U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74">
        <f>+'havelvac 7.2'!P509+'havelvac 7.3'!P509+'havelvac 7.4'!P509+'havelvac 7.5'!P509+'havelvac 7.6'!P509+'havelvac 7.7'!P509+'havelvac 7.9'!P509+'havelvac 7.8'!P509+'havelvac 7.10'!P509+'havelvac 7.11'!P509+'havelvac 7.12'!P509+'havelvac 7.13'!P507</f>
        <v>119020</v>
      </c>
      <c r="W496" s="214" t="str">
        <f t="shared" si="56"/>
        <v xml:space="preserve"> </v>
      </c>
      <c r="X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14" t="str">
        <f t="shared" si="57"/>
        <v xml:space="preserve"> </v>
      </c>
      <c r="Z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14" t="str">
        <f t="shared" si="58"/>
        <v xml:space="preserve"> </v>
      </c>
      <c r="AB49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2" customFormat="1" ht="12.75" hidden="1">
      <c r="A497" s="170" t="str">
        <f t="shared" si="59"/>
        <v>71090200000001</v>
      </c>
      <c r="B497" s="171" t="s">
        <v>439</v>
      </c>
      <c r="C497" s="129" t="s">
        <v>187</v>
      </c>
      <c r="D497" s="128" t="s">
        <v>140</v>
      </c>
      <c r="E497" s="127" t="s">
        <v>441</v>
      </c>
      <c r="F497" s="172" t="s">
        <v>441</v>
      </c>
      <c r="G497" s="173" t="s">
        <v>96</v>
      </c>
      <c r="H497" s="22"/>
      <c r="I497" s="16"/>
      <c r="J497" s="17"/>
      <c r="K497" s="17"/>
      <c r="L497" s="27" t="s">
        <v>110</v>
      </c>
      <c r="M497" s="28"/>
      <c r="N497" s="176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497" s="176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497" s="213" t="str">
        <f t="shared" si="53"/>
        <v xml:space="preserve"> </v>
      </c>
      <c r="Q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13" t="str">
        <f t="shared" si="54"/>
        <v xml:space="preserve"> </v>
      </c>
      <c r="S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13" t="str">
        <f t="shared" si="55"/>
        <v xml:space="preserve"> </v>
      </c>
      <c r="U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76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497" s="213" t="str">
        <f t="shared" si="56"/>
        <v xml:space="preserve"> </v>
      </c>
      <c r="X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13" t="str">
        <f t="shared" si="57"/>
        <v xml:space="preserve"> </v>
      </c>
      <c r="Z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13" t="str">
        <f t="shared" si="58"/>
        <v xml:space="preserve"> </v>
      </c>
      <c r="AB49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79" customFormat="1" ht="25.5" hidden="1">
      <c r="A498" s="170" t="str">
        <f t="shared" si="59"/>
        <v>71090201000000</v>
      </c>
      <c r="B498" s="171" t="s">
        <v>439</v>
      </c>
      <c r="C498" s="129" t="s">
        <v>187</v>
      </c>
      <c r="D498" s="128" t="s">
        <v>140</v>
      </c>
      <c r="E498" s="127" t="s">
        <v>106</v>
      </c>
      <c r="F498" s="172" t="s">
        <v>441</v>
      </c>
      <c r="G498" s="173" t="s">
        <v>440</v>
      </c>
      <c r="H498" s="146">
        <v>2921</v>
      </c>
      <c r="I498" s="147" t="s">
        <v>187</v>
      </c>
      <c r="J498" s="148">
        <v>2</v>
      </c>
      <c r="K498" s="148">
        <v>1</v>
      </c>
      <c r="L498" s="149" t="s">
        <v>326</v>
      </c>
      <c r="M498" s="150"/>
      <c r="N498" s="178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498" s="178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498" s="215" t="str">
        <f t="shared" si="53"/>
        <v xml:space="preserve"> </v>
      </c>
      <c r="Q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15" t="str">
        <f t="shared" si="54"/>
        <v xml:space="preserve"> </v>
      </c>
      <c r="S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15" t="str">
        <f t="shared" si="55"/>
        <v xml:space="preserve"> </v>
      </c>
      <c r="U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78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498" s="215" t="str">
        <f t="shared" si="56"/>
        <v xml:space="preserve"> </v>
      </c>
      <c r="X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15" t="str">
        <f t="shared" si="57"/>
        <v xml:space="preserve"> </v>
      </c>
      <c r="Z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15" t="str">
        <f t="shared" si="58"/>
        <v xml:space="preserve"> </v>
      </c>
      <c r="AB49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2" customFormat="1" ht="12.75" hidden="1">
      <c r="A499" s="170" t="str">
        <f t="shared" si="59"/>
        <v>71090201000001</v>
      </c>
      <c r="B499" s="171" t="s">
        <v>439</v>
      </c>
      <c r="C499" s="129" t="s">
        <v>187</v>
      </c>
      <c r="D499" s="128" t="s">
        <v>140</v>
      </c>
      <c r="E499" s="127" t="s">
        <v>106</v>
      </c>
      <c r="F499" s="172" t="s">
        <v>441</v>
      </c>
      <c r="G499" s="173" t="s">
        <v>96</v>
      </c>
      <c r="H499" s="22"/>
      <c r="I499" s="22"/>
      <c r="J499" s="23"/>
      <c r="K499" s="23"/>
      <c r="L499" s="27" t="s">
        <v>108</v>
      </c>
      <c r="M499" s="28"/>
      <c r="N499" s="176">
        <f>+'havelvac 7.2'!N514+'havelvac 7.3'!N514+'havelvac 7.4'!N514+'havelvac 7.5'!N514+'havelvac 7.6'!N514+'havelvac 7.7'!N514+'havelvac 7.9'!N514+'havelvac 7.8'!N514+'havelvac 7.10'!N514+'havelvac 7.11'!N514+'havelvac 7.12'!N514+'havelvac 7.13'!N510</f>
        <v>6631.5</v>
      </c>
      <c r="O499" s="176">
        <f>+'havelvac 7.2'!O514+'havelvac 7.3'!O514+'havelvac 7.4'!O514+'havelvac 7.5'!O514+'havelvac 7.6'!O514+'havelvac 7.7'!O514+'havelvac 7.9'!O514+'havelvac 7.8'!O514+'havelvac 7.10'!O514+'havelvac 7.11'!O514+'havelvac 7.12'!O514+'havelvac 7.13'!O510</f>
        <v>139</v>
      </c>
      <c r="P499" s="213" t="str">
        <f t="shared" si="53"/>
        <v xml:space="preserve"> </v>
      </c>
      <c r="Q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13" t="str">
        <f t="shared" si="54"/>
        <v xml:space="preserve"> </v>
      </c>
      <c r="S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13" t="str">
        <f t="shared" si="55"/>
        <v xml:space="preserve"> </v>
      </c>
      <c r="U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76">
        <f>+'havelvac 7.2'!P514+'havelvac 7.3'!P514+'havelvac 7.4'!P514+'havelvac 7.5'!P514+'havelvac 7.6'!P514+'havelvac 7.7'!P514+'havelvac 7.9'!P514+'havelvac 7.8'!P514+'havelvac 7.10'!P514+'havelvac 7.11'!P514+'havelvac 7.12'!P514+'havelvac 7.13'!P510</f>
        <v>6492.5</v>
      </c>
      <c r="W499" s="213" t="str">
        <f t="shared" si="56"/>
        <v xml:space="preserve"> </v>
      </c>
      <c r="X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13" t="str">
        <f t="shared" si="57"/>
        <v xml:space="preserve"> </v>
      </c>
      <c r="Z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13" t="str">
        <f t="shared" si="58"/>
        <v xml:space="preserve"> </v>
      </c>
      <c r="AB49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84" customFormat="1" ht="13.5" hidden="1">
      <c r="A500" s="170" t="str">
        <f t="shared" si="59"/>
        <v>71090201010000</v>
      </c>
      <c r="B500" s="171" t="s">
        <v>439</v>
      </c>
      <c r="C500" s="129" t="s">
        <v>187</v>
      </c>
      <c r="D500" s="128" t="s">
        <v>140</v>
      </c>
      <c r="E500" s="127" t="s">
        <v>106</v>
      </c>
      <c r="F500" s="172" t="s">
        <v>106</v>
      </c>
      <c r="G500" s="173" t="s">
        <v>440</v>
      </c>
      <c r="H500" s="141"/>
      <c r="I500" s="142"/>
      <c r="J500" s="143"/>
      <c r="K500" s="143"/>
      <c r="L500" s="24" t="s">
        <v>322</v>
      </c>
      <c r="M500" s="25"/>
      <c r="N500" s="183">
        <f>+'havelvac 7.2'!N515+'havelvac 7.3'!N515+'havelvac 7.4'!N515+'havelvac 7.5'!N515+'havelvac 7.6'!N515+'havelvac 7.7'!N515+'havelvac 7.9'!N515+'havelvac 7.8'!N515+'havelvac 7.10'!N515+'havelvac 7.11'!N515+'havelvac 7.12'!N515+'havelvac 7.13'!N511</f>
        <v>0</v>
      </c>
      <c r="O500" s="183">
        <f>+'havelvac 7.2'!O515+'havelvac 7.3'!O515+'havelvac 7.4'!O515+'havelvac 7.5'!O515+'havelvac 7.6'!O515+'havelvac 7.7'!O515+'havelvac 7.9'!O515+'havelvac 7.8'!O515+'havelvac 7.10'!O515+'havelvac 7.11'!O515+'havelvac 7.12'!O515+'havelvac 7.13'!O511</f>
        <v>0</v>
      </c>
      <c r="P500" s="216" t="str">
        <f t="shared" si="53"/>
        <v xml:space="preserve"> </v>
      </c>
      <c r="Q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16" t="str">
        <f t="shared" si="54"/>
        <v xml:space="preserve"> </v>
      </c>
      <c r="S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16" t="str">
        <f t="shared" si="55"/>
        <v xml:space="preserve"> </v>
      </c>
      <c r="U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83">
        <f>+'havelvac 7.2'!P515+'havelvac 7.3'!P515+'havelvac 7.4'!P515+'havelvac 7.5'!P515+'havelvac 7.6'!P515+'havelvac 7.7'!P515+'havelvac 7.9'!P515+'havelvac 7.8'!P515+'havelvac 7.10'!P515+'havelvac 7.11'!P515+'havelvac 7.12'!P515+'havelvac 7.13'!P511</f>
        <v>0</v>
      </c>
      <c r="W500" s="216" t="str">
        <f t="shared" si="56"/>
        <v xml:space="preserve"> </v>
      </c>
      <c r="X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16" t="str">
        <f t="shared" si="57"/>
        <v xml:space="preserve"> </v>
      </c>
      <c r="Z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16" t="str">
        <f t="shared" si="58"/>
        <v xml:space="preserve"> </v>
      </c>
      <c r="AB50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2" customFormat="1" hidden="1">
      <c r="A501" s="170" t="str">
        <f t="shared" si="59"/>
        <v>71090201014239</v>
      </c>
      <c r="B501" s="171" t="s">
        <v>439</v>
      </c>
      <c r="C501" s="129" t="s">
        <v>187</v>
      </c>
      <c r="D501" s="128" t="s">
        <v>140</v>
      </c>
      <c r="E501" s="127" t="s">
        <v>106</v>
      </c>
      <c r="F501" s="172" t="s">
        <v>106</v>
      </c>
      <c r="G501" s="126">
        <v>4239</v>
      </c>
      <c r="H501" s="22"/>
      <c r="I501" s="16"/>
      <c r="J501" s="17"/>
      <c r="K501" s="17"/>
      <c r="L501" s="26" t="s">
        <v>125</v>
      </c>
      <c r="M501" s="10">
        <v>4239</v>
      </c>
      <c r="N501" s="169">
        <f>+'havelvac 7.2'!N516+'havelvac 7.3'!N516+'havelvac 7.4'!N516+'havelvac 7.5'!N516+'havelvac 7.6'!N516+'havelvac 7.7'!N516+'havelvac 7.9'!N516+'havelvac 7.8'!N516+'havelvac 7.10'!N516+'havelvac 7.11'!N516+'havelvac 7.12'!N516+'havelvac 7.13'!N514</f>
        <v>150000</v>
      </c>
      <c r="O501" s="169">
        <f>+'havelvac 7.2'!O516+'havelvac 7.3'!O516+'havelvac 7.4'!O516+'havelvac 7.5'!O516+'havelvac 7.6'!O516+'havelvac 7.7'!O516+'havelvac 7.9'!O516+'havelvac 7.8'!O516+'havelvac 7.10'!O516+'havelvac 7.11'!O516+'havelvac 7.12'!O516+'havelvac 7.13'!O514</f>
        <v>30980</v>
      </c>
      <c r="P501" s="217" t="str">
        <f t="shared" si="53"/>
        <v xml:space="preserve"> </v>
      </c>
      <c r="Q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17" t="str">
        <f t="shared" si="54"/>
        <v xml:space="preserve"> </v>
      </c>
      <c r="S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17" t="str">
        <f t="shared" si="55"/>
        <v xml:space="preserve"> </v>
      </c>
      <c r="U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69">
        <f>+'havelvac 7.2'!P516+'havelvac 7.3'!P516+'havelvac 7.4'!P516+'havelvac 7.5'!P516+'havelvac 7.6'!P516+'havelvac 7.7'!P516+'havelvac 7.9'!P516+'havelvac 7.8'!P516+'havelvac 7.10'!P516+'havelvac 7.11'!P516+'havelvac 7.12'!P516+'havelvac 7.13'!P514</f>
        <v>119020</v>
      </c>
      <c r="W501" s="217" t="str">
        <f t="shared" si="56"/>
        <v xml:space="preserve"> </v>
      </c>
      <c r="X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17" t="str">
        <f t="shared" si="57"/>
        <v xml:space="preserve"> </v>
      </c>
      <c r="Z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17" t="str">
        <f t="shared" si="58"/>
        <v xml:space="preserve"> </v>
      </c>
      <c r="AB5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2" customFormat="1" ht="25.5" hidden="1">
      <c r="A502" s="170" t="str">
        <f t="shared" si="59"/>
        <v>71090201014511</v>
      </c>
      <c r="B502" s="186" t="s">
        <v>439</v>
      </c>
      <c r="C502" s="129" t="s">
        <v>187</v>
      </c>
      <c r="D502" s="128" t="s">
        <v>140</v>
      </c>
      <c r="E502" s="127" t="s">
        <v>106</v>
      </c>
      <c r="F502" s="172" t="s">
        <v>106</v>
      </c>
      <c r="G502" s="126">
        <v>4511</v>
      </c>
      <c r="H502" s="177"/>
      <c r="I502" s="180"/>
      <c r="J502" s="187"/>
      <c r="K502" s="188"/>
      <c r="L502" s="189" t="s">
        <v>217</v>
      </c>
      <c r="M502" s="11">
        <v>4511</v>
      </c>
      <c r="N502" s="169">
        <f>+'havelvac 7.2'!N517+'havelvac 7.3'!N517+'havelvac 7.4'!N517+'havelvac 7.5'!N517+'havelvac 7.6'!N517+'havelvac 7.7'!N517+'havelvac 7.9'!N517+'havelvac 7.8'!N517+'havelvac 7.10'!N517+'havelvac 7.11'!N517+'havelvac 7.12'!N517+'havelvac 7.13'!N515</f>
        <v>139</v>
      </c>
      <c r="O502" s="169">
        <f>+'havelvac 7.2'!O517+'havelvac 7.3'!O517+'havelvac 7.4'!O517+'havelvac 7.5'!O517+'havelvac 7.6'!O517+'havelvac 7.7'!O517+'havelvac 7.9'!O517+'havelvac 7.8'!O517+'havelvac 7.10'!O517+'havelvac 7.11'!O517+'havelvac 7.12'!O517+'havelvac 7.13'!O515</f>
        <v>139</v>
      </c>
      <c r="P502" s="217" t="str">
        <f t="shared" si="53"/>
        <v xml:space="preserve"> </v>
      </c>
      <c r="Q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17" t="str">
        <f t="shared" si="54"/>
        <v xml:space="preserve"> </v>
      </c>
      <c r="S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17" t="str">
        <f t="shared" si="55"/>
        <v xml:space="preserve"> </v>
      </c>
      <c r="U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69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02" s="217" t="str">
        <f t="shared" si="56"/>
        <v xml:space="preserve"> </v>
      </c>
      <c r="X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17" t="str">
        <f t="shared" si="57"/>
        <v xml:space="preserve"> </v>
      </c>
      <c r="Z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17" t="str">
        <f t="shared" si="58"/>
        <v xml:space="preserve"> </v>
      </c>
      <c r="AB5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84" customFormat="1" ht="13.5" hidden="1">
      <c r="A503" s="170" t="str">
        <f t="shared" si="59"/>
        <v>71090201020000</v>
      </c>
      <c r="B503" s="171" t="s">
        <v>439</v>
      </c>
      <c r="C503" s="129" t="s">
        <v>187</v>
      </c>
      <c r="D503" s="128" t="s">
        <v>140</v>
      </c>
      <c r="E503" s="127" t="s">
        <v>106</v>
      </c>
      <c r="F503" s="172" t="s">
        <v>140</v>
      </c>
      <c r="G503" s="173" t="s">
        <v>440</v>
      </c>
      <c r="H503" s="141"/>
      <c r="I503" s="142"/>
      <c r="J503" s="143"/>
      <c r="K503" s="143"/>
      <c r="L503" s="24" t="s">
        <v>323</v>
      </c>
      <c r="M503" s="25"/>
      <c r="N503" s="183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03" s="183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03" s="216" t="str">
        <f t="shared" si="53"/>
        <v xml:space="preserve"> </v>
      </c>
      <c r="Q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16" t="str">
        <f t="shared" si="54"/>
        <v xml:space="preserve"> </v>
      </c>
      <c r="S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16" t="str">
        <f t="shared" si="55"/>
        <v xml:space="preserve"> </v>
      </c>
      <c r="U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83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03" s="216" t="str">
        <f t="shared" si="56"/>
        <v xml:space="preserve"> </v>
      </c>
      <c r="X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16" t="str">
        <f t="shared" si="57"/>
        <v xml:space="preserve"> </v>
      </c>
      <c r="Z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16" t="str">
        <f t="shared" si="58"/>
        <v xml:space="preserve"> </v>
      </c>
      <c r="AB50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2" customFormat="1" hidden="1">
      <c r="A504" s="170" t="str">
        <f t="shared" si="59"/>
        <v>71090201024239</v>
      </c>
      <c r="B504" s="171" t="s">
        <v>439</v>
      </c>
      <c r="C504" s="129" t="s">
        <v>187</v>
      </c>
      <c r="D504" s="128" t="s">
        <v>140</v>
      </c>
      <c r="E504" s="127" t="s">
        <v>106</v>
      </c>
      <c r="F504" s="172" t="s">
        <v>140</v>
      </c>
      <c r="G504" s="126">
        <v>4239</v>
      </c>
      <c r="H504" s="22"/>
      <c r="I504" s="16"/>
      <c r="J504" s="17"/>
      <c r="K504" s="17"/>
      <c r="L504" s="26" t="s">
        <v>125</v>
      </c>
      <c r="M504" s="10">
        <v>4239</v>
      </c>
      <c r="N504" s="169">
        <f>+'havelvac 7.2'!N519+'havelvac 7.3'!N519+'havelvac 7.4'!N519+'havelvac 7.5'!N519+'havelvac 7.6'!N519+'havelvac 7.7'!N519+'havelvac 7.9'!N519+'havelvac 7.8'!N519+'havelvac 7.10'!N519+'havelvac 7.11'!N519+'havelvac 7.12'!N519+'havelvac 7.13'!N517</f>
        <v>30980</v>
      </c>
      <c r="O504" s="169">
        <f>+'havelvac 7.2'!O519+'havelvac 7.3'!O519+'havelvac 7.4'!O519+'havelvac 7.5'!O519+'havelvac 7.6'!O519+'havelvac 7.7'!O519+'havelvac 7.9'!O519+'havelvac 7.8'!O519+'havelvac 7.10'!O519+'havelvac 7.11'!O519+'havelvac 7.12'!O519+'havelvac 7.13'!O517</f>
        <v>30980</v>
      </c>
      <c r="P504" s="217" t="str">
        <f t="shared" si="53"/>
        <v xml:space="preserve"> </v>
      </c>
      <c r="Q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17" t="str">
        <f t="shared" si="54"/>
        <v xml:space="preserve"> </v>
      </c>
      <c r="S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17" t="str">
        <f t="shared" si="55"/>
        <v xml:space="preserve"> </v>
      </c>
      <c r="U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69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04" s="217" t="str">
        <f t="shared" si="56"/>
        <v xml:space="preserve"> </v>
      </c>
      <c r="X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17" t="str">
        <f t="shared" si="57"/>
        <v xml:space="preserve"> </v>
      </c>
      <c r="Z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17" t="str">
        <f t="shared" si="58"/>
        <v xml:space="preserve"> </v>
      </c>
      <c r="AB5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2" customFormat="1" ht="25.5" hidden="1">
      <c r="A505" s="170" t="str">
        <f t="shared" si="59"/>
        <v>71090201024511</v>
      </c>
      <c r="B505" s="186" t="s">
        <v>439</v>
      </c>
      <c r="C505" s="129" t="s">
        <v>187</v>
      </c>
      <c r="D505" s="128" t="s">
        <v>140</v>
      </c>
      <c r="E505" s="127" t="s">
        <v>106</v>
      </c>
      <c r="F505" s="172" t="s">
        <v>140</v>
      </c>
      <c r="G505" s="126">
        <v>4511</v>
      </c>
      <c r="H505" s="177"/>
      <c r="I505" s="180"/>
      <c r="J505" s="187"/>
      <c r="K505" s="188"/>
      <c r="L505" s="189" t="s">
        <v>217</v>
      </c>
      <c r="M505" s="11">
        <v>4511</v>
      </c>
      <c r="N505" s="169">
        <f>+'havelvac 7.2'!N520+'havelvac 7.3'!N520+'havelvac 7.4'!N520+'havelvac 7.5'!N520+'havelvac 7.6'!N520+'havelvac 7.7'!N520+'havelvac 7.9'!N520+'havelvac 7.8'!N520+'havelvac 7.10'!N520+'havelvac 7.11'!N520+'havelvac 7.12'!N520+'havelvac 7.13'!N518</f>
        <v>499.5</v>
      </c>
      <c r="O505" s="169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05" s="217" t="str">
        <f t="shared" si="53"/>
        <v xml:space="preserve"> </v>
      </c>
      <c r="Q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17" t="str">
        <f t="shared" si="54"/>
        <v xml:space="preserve"> </v>
      </c>
      <c r="S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17" t="str">
        <f t="shared" si="55"/>
        <v xml:space="preserve"> </v>
      </c>
      <c r="U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69">
        <f>+'havelvac 7.2'!P520+'havelvac 7.3'!P520+'havelvac 7.4'!P520+'havelvac 7.5'!P520+'havelvac 7.6'!P520+'havelvac 7.7'!P520+'havelvac 7.9'!P520+'havelvac 7.8'!P520+'havelvac 7.10'!P520+'havelvac 7.11'!P520+'havelvac 7.12'!P520+'havelvac 7.13'!P518</f>
        <v>499.5</v>
      </c>
      <c r="W505" s="217" t="str">
        <f t="shared" si="56"/>
        <v xml:space="preserve"> </v>
      </c>
      <c r="X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17" t="str">
        <f t="shared" si="57"/>
        <v xml:space="preserve"> </v>
      </c>
      <c r="Z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17" t="str">
        <f t="shared" si="58"/>
        <v xml:space="preserve"> </v>
      </c>
      <c r="AB5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84" customFormat="1" ht="13.5" hidden="1">
      <c r="A506" s="170" t="str">
        <f t="shared" si="59"/>
        <v>71090201030000</v>
      </c>
      <c r="B506" s="171" t="s">
        <v>439</v>
      </c>
      <c r="C506" s="129" t="s">
        <v>187</v>
      </c>
      <c r="D506" s="128" t="s">
        <v>140</v>
      </c>
      <c r="E506" s="127" t="s">
        <v>106</v>
      </c>
      <c r="F506" s="172" t="s">
        <v>442</v>
      </c>
      <c r="G506" s="173" t="s">
        <v>440</v>
      </c>
      <c r="H506" s="141"/>
      <c r="I506" s="142"/>
      <c r="J506" s="143"/>
      <c r="K506" s="143"/>
      <c r="L506" s="24" t="s">
        <v>324</v>
      </c>
      <c r="M506" s="25"/>
      <c r="N506" s="183">
        <f>+'havelvac 7.2'!N521+'havelvac 7.3'!N521+'havelvac 7.4'!N521+'havelvac 7.5'!N521+'havelvac 7.6'!N521+'havelvac 7.7'!N521+'havelvac 7.9'!N521+'havelvac 7.8'!N521+'havelvac 7.10'!N521+'havelvac 7.11'!N521+'havelvac 7.12'!N521+'havelvac 7.13'!N519</f>
        <v>353</v>
      </c>
      <c r="O506" s="183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06" s="216" t="str">
        <f t="shared" si="53"/>
        <v xml:space="preserve"> </v>
      </c>
      <c r="Q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16" t="str">
        <f t="shared" si="54"/>
        <v xml:space="preserve"> </v>
      </c>
      <c r="S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16" t="str">
        <f t="shared" si="55"/>
        <v xml:space="preserve"> </v>
      </c>
      <c r="U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83">
        <f>+'havelvac 7.2'!P521+'havelvac 7.3'!P521+'havelvac 7.4'!P521+'havelvac 7.5'!P521+'havelvac 7.6'!P521+'havelvac 7.7'!P521+'havelvac 7.9'!P521+'havelvac 7.8'!P521+'havelvac 7.10'!P521+'havelvac 7.11'!P521+'havelvac 7.12'!P521+'havelvac 7.13'!P519</f>
        <v>353</v>
      </c>
      <c r="W506" s="216" t="str">
        <f t="shared" si="56"/>
        <v xml:space="preserve"> </v>
      </c>
      <c r="X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16" t="str">
        <f t="shared" si="57"/>
        <v xml:space="preserve"> </v>
      </c>
      <c r="Z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16" t="str">
        <f t="shared" si="58"/>
        <v xml:space="preserve"> </v>
      </c>
      <c r="AB50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2" customFormat="1" hidden="1">
      <c r="A507" s="170" t="str">
        <f t="shared" si="59"/>
        <v>71090201034239</v>
      </c>
      <c r="B507" s="171" t="s">
        <v>439</v>
      </c>
      <c r="C507" s="129" t="s">
        <v>187</v>
      </c>
      <c r="D507" s="128" t="s">
        <v>140</v>
      </c>
      <c r="E507" s="127" t="s">
        <v>106</v>
      </c>
      <c r="F507" s="172" t="s">
        <v>442</v>
      </c>
      <c r="G507" s="126">
        <v>4239</v>
      </c>
      <c r="H507" s="22"/>
      <c r="I507" s="16"/>
      <c r="J507" s="17"/>
      <c r="K507" s="17"/>
      <c r="L507" s="26" t="s">
        <v>125</v>
      </c>
      <c r="M507" s="10">
        <v>4239</v>
      </c>
      <c r="N507" s="169">
        <f>+'havelvac 7.2'!N522+'havelvac 7.3'!N522+'havelvac 7.4'!N522+'havelvac 7.5'!N522+'havelvac 7.6'!N522+'havelvac 7.7'!N522+'havelvac 7.9'!N522+'havelvac 7.8'!N522+'havelvac 7.10'!N522+'havelvac 7.11'!N522+'havelvac 7.12'!N522+'havelvac 7.13'!N520</f>
        <v>5640</v>
      </c>
      <c r="O507" s="169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07" s="217" t="str">
        <f t="shared" si="53"/>
        <v xml:space="preserve"> </v>
      </c>
      <c r="Q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17" t="str">
        <f t="shared" si="54"/>
        <v xml:space="preserve"> </v>
      </c>
      <c r="S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17" t="str">
        <f t="shared" si="55"/>
        <v xml:space="preserve"> </v>
      </c>
      <c r="U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69">
        <f>+'havelvac 7.2'!P522+'havelvac 7.3'!P522+'havelvac 7.4'!P522+'havelvac 7.5'!P522+'havelvac 7.6'!P522+'havelvac 7.7'!P522+'havelvac 7.9'!P522+'havelvac 7.8'!P522+'havelvac 7.10'!P522+'havelvac 7.11'!P522+'havelvac 7.12'!P522+'havelvac 7.13'!P520</f>
        <v>5640</v>
      </c>
      <c r="W507" s="217" t="str">
        <f t="shared" si="56"/>
        <v xml:space="preserve"> </v>
      </c>
      <c r="X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17" t="str">
        <f t="shared" si="57"/>
        <v xml:space="preserve"> </v>
      </c>
      <c r="Z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17" t="str">
        <f t="shared" si="58"/>
        <v xml:space="preserve"> </v>
      </c>
      <c r="AB5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2" customFormat="1" ht="25.5" hidden="1">
      <c r="A508" s="170" t="str">
        <f t="shared" si="59"/>
        <v>71090201034511</v>
      </c>
      <c r="B508" s="186" t="s">
        <v>439</v>
      </c>
      <c r="C508" s="129" t="s">
        <v>187</v>
      </c>
      <c r="D508" s="128" t="s">
        <v>140</v>
      </c>
      <c r="E508" s="127" t="s">
        <v>106</v>
      </c>
      <c r="F508" s="172" t="s">
        <v>442</v>
      </c>
      <c r="G508" s="126">
        <v>4511</v>
      </c>
      <c r="H508" s="177"/>
      <c r="I508" s="180"/>
      <c r="J508" s="187"/>
      <c r="K508" s="188"/>
      <c r="L508" s="189" t="s">
        <v>217</v>
      </c>
      <c r="M508" s="11">
        <v>4511</v>
      </c>
      <c r="N508" s="169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08" s="169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08" s="217" t="str">
        <f t="shared" si="53"/>
        <v xml:space="preserve"> </v>
      </c>
      <c r="Q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17" t="str">
        <f t="shared" si="54"/>
        <v xml:space="preserve"> </v>
      </c>
      <c r="S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17" t="str">
        <f t="shared" si="55"/>
        <v xml:space="preserve"> </v>
      </c>
      <c r="U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69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08" s="217" t="str">
        <f t="shared" si="56"/>
        <v xml:space="preserve"> </v>
      </c>
      <c r="X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17" t="str">
        <f t="shared" si="57"/>
        <v xml:space="preserve"> </v>
      </c>
      <c r="Z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17" t="str">
        <f t="shared" si="58"/>
        <v xml:space="preserve"> </v>
      </c>
      <c r="AB5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84" customFormat="1" ht="13.5" hidden="1">
      <c r="A509" s="170" t="str">
        <f t="shared" si="59"/>
        <v>71090201040000</v>
      </c>
      <c r="B509" s="171" t="s">
        <v>439</v>
      </c>
      <c r="C509" s="129" t="s">
        <v>187</v>
      </c>
      <c r="D509" s="128" t="s">
        <v>140</v>
      </c>
      <c r="E509" s="127" t="s">
        <v>106</v>
      </c>
      <c r="F509" s="172" t="s">
        <v>155</v>
      </c>
      <c r="G509" s="173" t="s">
        <v>440</v>
      </c>
      <c r="H509" s="141"/>
      <c r="I509" s="142"/>
      <c r="J509" s="143"/>
      <c r="K509" s="143"/>
      <c r="L509" s="24" t="s">
        <v>327</v>
      </c>
      <c r="M509" s="25"/>
      <c r="N509" s="183">
        <f>+'havelvac 7.2'!N524+'havelvac 7.3'!N524+'havelvac 7.4'!N524+'havelvac 7.5'!N524+'havelvac 7.6'!N524+'havelvac 7.7'!N524+'havelvac 7.9'!N524+'havelvac 7.8'!N524+'havelvac 7.10'!N524+'havelvac 7.11'!N524+'havelvac 7.12'!N524+'havelvac 7.13'!N522</f>
        <v>119020</v>
      </c>
      <c r="O509" s="183">
        <f>+'havelvac 7.2'!O524+'havelvac 7.3'!O524+'havelvac 7.4'!O524+'havelvac 7.5'!O524+'havelvac 7.6'!O524+'havelvac 7.7'!O524+'havelvac 7.9'!O524+'havelvac 7.8'!O524+'havelvac 7.10'!O524+'havelvac 7.11'!O524+'havelvac 7.12'!O524+'havelvac 7.13'!O522</f>
        <v>0</v>
      </c>
      <c r="P509" s="216" t="str">
        <f t="shared" si="53"/>
        <v xml:space="preserve"> </v>
      </c>
      <c r="Q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16" t="str">
        <f t="shared" si="54"/>
        <v xml:space="preserve"> </v>
      </c>
      <c r="S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16" t="str">
        <f t="shared" si="55"/>
        <v xml:space="preserve"> </v>
      </c>
      <c r="U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83">
        <f>+'havelvac 7.2'!P524+'havelvac 7.3'!P524+'havelvac 7.4'!P524+'havelvac 7.5'!P524+'havelvac 7.6'!P524+'havelvac 7.7'!P524+'havelvac 7.9'!P524+'havelvac 7.8'!P524+'havelvac 7.10'!P524+'havelvac 7.11'!P524+'havelvac 7.12'!P524+'havelvac 7.13'!P522</f>
        <v>119020</v>
      </c>
      <c r="W509" s="216" t="str">
        <f t="shared" si="56"/>
        <v xml:space="preserve"> </v>
      </c>
      <c r="X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16" t="str">
        <f t="shared" si="57"/>
        <v xml:space="preserve"> </v>
      </c>
      <c r="Z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16" t="str">
        <f t="shared" si="58"/>
        <v xml:space="preserve"> </v>
      </c>
      <c r="AB50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2" customFormat="1" hidden="1">
      <c r="A510" s="170" t="str">
        <f t="shared" si="59"/>
        <v>71090201044239</v>
      </c>
      <c r="B510" s="171" t="s">
        <v>439</v>
      </c>
      <c r="C510" s="129" t="s">
        <v>187</v>
      </c>
      <c r="D510" s="128" t="s">
        <v>140</v>
      </c>
      <c r="E510" s="127" t="s">
        <v>106</v>
      </c>
      <c r="F510" s="172" t="s">
        <v>155</v>
      </c>
      <c r="G510" s="126">
        <v>4239</v>
      </c>
      <c r="H510" s="22"/>
      <c r="I510" s="16"/>
      <c r="J510" s="17"/>
      <c r="K510" s="17"/>
      <c r="L510" s="26" t="s">
        <v>125</v>
      </c>
      <c r="M510" s="10">
        <v>4239</v>
      </c>
      <c r="N510" s="169">
        <f>+'havelvac 7.2'!N525+'havelvac 7.3'!N525+'havelvac 7.4'!N525+'havelvac 7.5'!N525+'havelvac 7.6'!N525+'havelvac 7.7'!N525+'havelvac 7.9'!N525+'havelvac 7.8'!N525+'havelvac 7.10'!N525+'havelvac 7.11'!N525+'havelvac 7.12'!N525+'havelvac 7.13'!N523</f>
        <v>0</v>
      </c>
      <c r="O510" s="169">
        <f>+'havelvac 7.2'!O525+'havelvac 7.3'!O525+'havelvac 7.4'!O525+'havelvac 7.5'!O525+'havelvac 7.6'!O525+'havelvac 7.7'!O525+'havelvac 7.9'!O525+'havelvac 7.8'!O525+'havelvac 7.10'!O525+'havelvac 7.11'!O525+'havelvac 7.12'!O525+'havelvac 7.13'!O523</f>
        <v>0</v>
      </c>
      <c r="P510" s="217" t="str">
        <f t="shared" si="53"/>
        <v xml:space="preserve"> </v>
      </c>
      <c r="Q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17" t="str">
        <f t="shared" si="54"/>
        <v xml:space="preserve"> </v>
      </c>
      <c r="S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17" t="str">
        <f t="shared" si="55"/>
        <v xml:space="preserve"> </v>
      </c>
      <c r="U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69">
        <f>+'havelvac 7.2'!P525+'havelvac 7.3'!P525+'havelvac 7.4'!P525+'havelvac 7.5'!P525+'havelvac 7.6'!P525+'havelvac 7.7'!P525+'havelvac 7.9'!P525+'havelvac 7.8'!P525+'havelvac 7.10'!P525+'havelvac 7.11'!P525+'havelvac 7.12'!P525+'havelvac 7.13'!P523</f>
        <v>0</v>
      </c>
      <c r="W510" s="217" t="str">
        <f t="shared" si="56"/>
        <v xml:space="preserve"> </v>
      </c>
      <c r="X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17" t="str">
        <f t="shared" si="57"/>
        <v xml:space="preserve"> </v>
      </c>
      <c r="Z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17" t="str">
        <f t="shared" si="58"/>
        <v xml:space="preserve"> </v>
      </c>
      <c r="AB51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2" customFormat="1" ht="25.5" hidden="1">
      <c r="A511" s="170" t="str">
        <f t="shared" si="59"/>
        <v>71090201044511</v>
      </c>
      <c r="B511" s="186" t="s">
        <v>439</v>
      </c>
      <c r="C511" s="129" t="s">
        <v>187</v>
      </c>
      <c r="D511" s="128" t="s">
        <v>140</v>
      </c>
      <c r="E511" s="127" t="s">
        <v>106</v>
      </c>
      <c r="F511" s="172" t="s">
        <v>155</v>
      </c>
      <c r="G511" s="126">
        <v>4511</v>
      </c>
      <c r="H511" s="177"/>
      <c r="I511" s="180"/>
      <c r="J511" s="187"/>
      <c r="K511" s="188"/>
      <c r="L511" s="189" t="s">
        <v>217</v>
      </c>
      <c r="M511" s="11">
        <v>4511</v>
      </c>
      <c r="N511" s="169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11" s="169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11" s="217" t="str">
        <f t="shared" si="53"/>
        <v xml:space="preserve"> </v>
      </c>
      <c r="Q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17" t="str">
        <f t="shared" si="54"/>
        <v xml:space="preserve"> </v>
      </c>
      <c r="S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17" t="str">
        <f t="shared" si="55"/>
        <v xml:space="preserve"> </v>
      </c>
      <c r="U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69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11" s="217" t="str">
        <f t="shared" si="56"/>
        <v xml:space="preserve"> </v>
      </c>
      <c r="X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17" t="str">
        <f t="shared" si="57"/>
        <v xml:space="preserve"> </v>
      </c>
      <c r="Z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17" t="str">
        <f t="shared" si="58"/>
        <v xml:space="preserve"> </v>
      </c>
      <c r="AB51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79" customFormat="1" ht="25.5" hidden="1">
      <c r="A512" s="170" t="str">
        <f t="shared" si="59"/>
        <v>71090202000000</v>
      </c>
      <c r="B512" s="171" t="s">
        <v>439</v>
      </c>
      <c r="C512" s="129" t="s">
        <v>187</v>
      </c>
      <c r="D512" s="128" t="s">
        <v>140</v>
      </c>
      <c r="E512" s="127" t="s">
        <v>140</v>
      </c>
      <c r="F512" s="172" t="s">
        <v>441</v>
      </c>
      <c r="G512" s="173" t="s">
        <v>440</v>
      </c>
      <c r="H512" s="146">
        <v>2922</v>
      </c>
      <c r="I512" s="147" t="s">
        <v>187</v>
      </c>
      <c r="J512" s="148">
        <v>2</v>
      </c>
      <c r="K512" s="148">
        <v>2</v>
      </c>
      <c r="L512" s="149" t="s">
        <v>328</v>
      </c>
      <c r="M512" s="150"/>
      <c r="N512" s="178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12" s="178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12" s="215" t="str">
        <f t="shared" si="53"/>
        <v xml:space="preserve"> </v>
      </c>
      <c r="Q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15" t="str">
        <f t="shared" si="54"/>
        <v xml:space="preserve"> </v>
      </c>
      <c r="S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15" t="str">
        <f t="shared" si="55"/>
        <v xml:space="preserve"> </v>
      </c>
      <c r="U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78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12" s="215" t="str">
        <f t="shared" si="56"/>
        <v xml:space="preserve"> </v>
      </c>
      <c r="X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15" t="str">
        <f t="shared" si="57"/>
        <v xml:space="preserve"> </v>
      </c>
      <c r="Z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15" t="str">
        <f t="shared" si="58"/>
        <v xml:space="preserve"> </v>
      </c>
      <c r="AB512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2" customFormat="1" ht="12.75" hidden="1">
      <c r="A513" s="170" t="str">
        <f t="shared" si="59"/>
        <v>71090202000001</v>
      </c>
      <c r="B513" s="171" t="s">
        <v>439</v>
      </c>
      <c r="C513" s="129" t="s">
        <v>187</v>
      </c>
      <c r="D513" s="128" t="s">
        <v>140</v>
      </c>
      <c r="E513" s="127" t="s">
        <v>140</v>
      </c>
      <c r="F513" s="172" t="s">
        <v>441</v>
      </c>
      <c r="G513" s="173" t="s">
        <v>96</v>
      </c>
      <c r="H513" s="22"/>
      <c r="I513" s="22"/>
      <c r="J513" s="23"/>
      <c r="K513" s="23"/>
      <c r="L513" s="27" t="s">
        <v>108</v>
      </c>
      <c r="M513" s="28"/>
      <c r="N513" s="176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13" s="176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13" s="213" t="str">
        <f t="shared" si="53"/>
        <v xml:space="preserve"> </v>
      </c>
      <c r="Q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13" t="str">
        <f t="shared" si="54"/>
        <v xml:space="preserve"> </v>
      </c>
      <c r="S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13" t="str">
        <f t="shared" si="55"/>
        <v xml:space="preserve"> </v>
      </c>
      <c r="U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76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13" s="213" t="str">
        <f t="shared" si="56"/>
        <v xml:space="preserve"> </v>
      </c>
      <c r="X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13" t="str">
        <f t="shared" si="57"/>
        <v xml:space="preserve"> </v>
      </c>
      <c r="Z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13" t="str">
        <f t="shared" si="58"/>
        <v xml:space="preserve"> </v>
      </c>
      <c r="AB513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84" customFormat="1" ht="13.5" hidden="1">
      <c r="A514" s="170" t="str">
        <f t="shared" si="59"/>
        <v>71090202010000</v>
      </c>
      <c r="B514" s="171" t="s">
        <v>439</v>
      </c>
      <c r="C514" s="129" t="s">
        <v>187</v>
      </c>
      <c r="D514" s="128" t="s">
        <v>140</v>
      </c>
      <c r="E514" s="127" t="s">
        <v>140</v>
      </c>
      <c r="F514" s="172" t="s">
        <v>106</v>
      </c>
      <c r="G514" s="173" t="s">
        <v>440</v>
      </c>
      <c r="H514" s="141"/>
      <c r="I514" s="142"/>
      <c r="J514" s="143"/>
      <c r="K514" s="143"/>
      <c r="L514" s="24" t="s">
        <v>322</v>
      </c>
      <c r="M514" s="25"/>
      <c r="N514" s="183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14" s="183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14" s="216" t="str">
        <f t="shared" si="53"/>
        <v xml:space="preserve"> </v>
      </c>
      <c r="Q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16" t="str">
        <f t="shared" si="54"/>
        <v xml:space="preserve"> </v>
      </c>
      <c r="S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16" t="str">
        <f t="shared" si="55"/>
        <v xml:space="preserve"> </v>
      </c>
      <c r="U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83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14" s="216" t="str">
        <f t="shared" si="56"/>
        <v xml:space="preserve"> </v>
      </c>
      <c r="X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16" t="str">
        <f t="shared" si="57"/>
        <v xml:space="preserve"> </v>
      </c>
      <c r="Z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16" t="str">
        <f t="shared" si="58"/>
        <v xml:space="preserve"> </v>
      </c>
      <c r="AB51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2" customFormat="1" hidden="1">
      <c r="A515" s="170" t="str">
        <f t="shared" si="59"/>
        <v>71090202014239</v>
      </c>
      <c r="B515" s="171" t="s">
        <v>439</v>
      </c>
      <c r="C515" s="129" t="s">
        <v>187</v>
      </c>
      <c r="D515" s="128" t="s">
        <v>140</v>
      </c>
      <c r="E515" s="127" t="s">
        <v>140</v>
      </c>
      <c r="F515" s="172" t="s">
        <v>106</v>
      </c>
      <c r="G515" s="126">
        <v>4239</v>
      </c>
      <c r="H515" s="22"/>
      <c r="I515" s="16"/>
      <c r="J515" s="17"/>
      <c r="K515" s="17"/>
      <c r="L515" s="26" t="s">
        <v>125</v>
      </c>
      <c r="M515" s="10">
        <v>4239</v>
      </c>
      <c r="N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15" s="217" t="str">
        <f t="shared" si="53"/>
        <v xml:space="preserve"> </v>
      </c>
      <c r="Q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17" t="str">
        <f t="shared" si="54"/>
        <v xml:space="preserve"> </v>
      </c>
      <c r="S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17" t="str">
        <f t="shared" si="55"/>
        <v xml:space="preserve"> </v>
      </c>
      <c r="U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15" s="217" t="str">
        <f t="shared" si="56"/>
        <v xml:space="preserve"> </v>
      </c>
      <c r="X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17" t="str">
        <f t="shared" si="57"/>
        <v xml:space="preserve"> </v>
      </c>
      <c r="Z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17" t="str">
        <f t="shared" si="58"/>
        <v xml:space="preserve"> </v>
      </c>
      <c r="AB51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2" customFormat="1" ht="25.5" hidden="1">
      <c r="A516" s="170" t="str">
        <f t="shared" si="59"/>
        <v>71090202014511</v>
      </c>
      <c r="B516" s="186" t="s">
        <v>439</v>
      </c>
      <c r="C516" s="129" t="s">
        <v>187</v>
      </c>
      <c r="D516" s="128" t="s">
        <v>140</v>
      </c>
      <c r="E516" s="127" t="s">
        <v>140</v>
      </c>
      <c r="F516" s="172" t="s">
        <v>106</v>
      </c>
      <c r="G516" s="126">
        <v>4511</v>
      </c>
      <c r="H516" s="177"/>
      <c r="I516" s="180"/>
      <c r="J516" s="187"/>
      <c r="K516" s="188"/>
      <c r="L516" s="189" t="s">
        <v>217</v>
      </c>
      <c r="M516" s="11">
        <v>4511</v>
      </c>
      <c r="N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16" s="217" t="str">
        <f t="shared" si="53"/>
        <v xml:space="preserve"> </v>
      </c>
      <c r="Q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17" t="str">
        <f t="shared" si="54"/>
        <v xml:space="preserve"> </v>
      </c>
      <c r="S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17" t="str">
        <f t="shared" si="55"/>
        <v xml:space="preserve"> </v>
      </c>
      <c r="U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16" s="217" t="str">
        <f t="shared" si="56"/>
        <v xml:space="preserve"> </v>
      </c>
      <c r="X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17" t="str">
        <f t="shared" si="57"/>
        <v xml:space="preserve"> </v>
      </c>
      <c r="Z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17" t="str">
        <f t="shared" si="58"/>
        <v xml:space="preserve"> </v>
      </c>
      <c r="AB51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84" customFormat="1" ht="13.5" hidden="1">
      <c r="A517" s="170" t="str">
        <f t="shared" si="59"/>
        <v>71090202020000</v>
      </c>
      <c r="B517" s="171" t="s">
        <v>439</v>
      </c>
      <c r="C517" s="129" t="s">
        <v>187</v>
      </c>
      <c r="D517" s="128" t="s">
        <v>140</v>
      </c>
      <c r="E517" s="127" t="s">
        <v>140</v>
      </c>
      <c r="F517" s="172" t="s">
        <v>140</v>
      </c>
      <c r="G517" s="173" t="s">
        <v>440</v>
      </c>
      <c r="H517" s="141"/>
      <c r="I517" s="142"/>
      <c r="J517" s="143"/>
      <c r="K517" s="143"/>
      <c r="L517" s="24" t="s">
        <v>323</v>
      </c>
      <c r="M517" s="25"/>
      <c r="N517" s="183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17" s="183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17" s="216" t="str">
        <f t="shared" si="53"/>
        <v xml:space="preserve"> </v>
      </c>
      <c r="Q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16" t="str">
        <f t="shared" si="54"/>
        <v xml:space="preserve"> </v>
      </c>
      <c r="S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16" t="str">
        <f t="shared" si="55"/>
        <v xml:space="preserve"> </v>
      </c>
      <c r="U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83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17" s="216" t="str">
        <f t="shared" si="56"/>
        <v xml:space="preserve"> </v>
      </c>
      <c r="X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16" t="str">
        <f t="shared" si="57"/>
        <v xml:space="preserve"> </v>
      </c>
      <c r="Z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16" t="str">
        <f t="shared" si="58"/>
        <v xml:space="preserve"> </v>
      </c>
      <c r="AB51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2" customFormat="1" hidden="1">
      <c r="A518" s="170" t="str">
        <f t="shared" si="59"/>
        <v>71090202024239</v>
      </c>
      <c r="B518" s="171" t="s">
        <v>439</v>
      </c>
      <c r="C518" s="129" t="s">
        <v>187</v>
      </c>
      <c r="D518" s="128" t="s">
        <v>140</v>
      </c>
      <c r="E518" s="127" t="s">
        <v>140</v>
      </c>
      <c r="F518" s="172" t="s">
        <v>140</v>
      </c>
      <c r="G518" s="126">
        <v>4239</v>
      </c>
      <c r="H518" s="22"/>
      <c r="I518" s="16"/>
      <c r="J518" s="17"/>
      <c r="K518" s="17"/>
      <c r="L518" s="26" t="s">
        <v>125</v>
      </c>
      <c r="M518" s="10">
        <v>4239</v>
      </c>
      <c r="N518" s="169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18" s="169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18" s="217" t="str">
        <f t="shared" si="53"/>
        <v xml:space="preserve"> </v>
      </c>
      <c r="Q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17" t="str">
        <f t="shared" si="54"/>
        <v xml:space="preserve"> </v>
      </c>
      <c r="S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17" t="str">
        <f t="shared" si="55"/>
        <v xml:space="preserve"> </v>
      </c>
      <c r="U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69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18" s="217" t="str">
        <f t="shared" si="56"/>
        <v xml:space="preserve"> </v>
      </c>
      <c r="X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17" t="str">
        <f t="shared" si="57"/>
        <v xml:space="preserve"> </v>
      </c>
      <c r="Z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17" t="str">
        <f t="shared" si="58"/>
        <v xml:space="preserve"> </v>
      </c>
      <c r="AB51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2" customFormat="1" ht="25.5" hidden="1">
      <c r="A519" s="170" t="str">
        <f t="shared" si="59"/>
        <v>71090202024511</v>
      </c>
      <c r="B519" s="186" t="s">
        <v>439</v>
      </c>
      <c r="C519" s="129" t="s">
        <v>187</v>
      </c>
      <c r="D519" s="128" t="s">
        <v>140</v>
      </c>
      <c r="E519" s="127" t="s">
        <v>140</v>
      </c>
      <c r="F519" s="172" t="s">
        <v>140</v>
      </c>
      <c r="G519" s="126">
        <v>4511</v>
      </c>
      <c r="H519" s="177"/>
      <c r="I519" s="180"/>
      <c r="J519" s="187"/>
      <c r="K519" s="188"/>
      <c r="L519" s="189" t="s">
        <v>217</v>
      </c>
      <c r="M519" s="11">
        <v>4511</v>
      </c>
      <c r="N519" s="169">
        <f>+'havelvac 7.2'!N532+'havelvac 7.3'!N532+'havelvac 7.4'!N532+'havelvac 7.5'!N532+'havelvac 7.6'!N532+'havelvac 7.7'!N532+'havelvac 7.9'!N532+'havelvac 7.8'!N532+'havelvac 7.10'!N532+'havelvac 7.11'!N532+'havelvac 7.12'!N532+'havelvac 7.13'!N530</f>
        <v>0</v>
      </c>
      <c r="O519" s="169">
        <f>+'havelvac 7.2'!O532+'havelvac 7.3'!O532+'havelvac 7.4'!O532+'havelvac 7.5'!O532+'havelvac 7.6'!O532+'havelvac 7.7'!O532+'havelvac 7.9'!O532+'havelvac 7.8'!O532+'havelvac 7.10'!O532+'havelvac 7.11'!O532+'havelvac 7.12'!O532+'havelvac 7.13'!O530</f>
        <v>0</v>
      </c>
      <c r="P519" s="217" t="str">
        <f t="shared" si="53"/>
        <v xml:space="preserve"> </v>
      </c>
      <c r="Q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17" t="str">
        <f t="shared" si="54"/>
        <v xml:space="preserve"> </v>
      </c>
      <c r="S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17" t="str">
        <f t="shared" si="55"/>
        <v xml:space="preserve"> </v>
      </c>
      <c r="U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69">
        <f>+'havelvac 7.2'!P532+'havelvac 7.3'!P532+'havelvac 7.4'!P532+'havelvac 7.5'!P532+'havelvac 7.6'!P532+'havelvac 7.7'!P532+'havelvac 7.9'!P532+'havelvac 7.8'!P532+'havelvac 7.10'!P532+'havelvac 7.11'!P532+'havelvac 7.12'!P532+'havelvac 7.13'!P530</f>
        <v>0</v>
      </c>
      <c r="W519" s="217" t="str">
        <f t="shared" si="56"/>
        <v xml:space="preserve"> </v>
      </c>
      <c r="X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17" t="str">
        <f t="shared" si="57"/>
        <v xml:space="preserve"> </v>
      </c>
      <c r="Z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17" t="str">
        <f t="shared" si="58"/>
        <v xml:space="preserve"> </v>
      </c>
      <c r="AB51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84" customFormat="1" ht="13.5" hidden="1">
      <c r="A520" s="170" t="str">
        <f t="shared" si="59"/>
        <v>71090202030000</v>
      </c>
      <c r="B520" s="171" t="s">
        <v>439</v>
      </c>
      <c r="C520" s="129" t="s">
        <v>187</v>
      </c>
      <c r="D520" s="128" t="s">
        <v>140</v>
      </c>
      <c r="E520" s="127" t="s">
        <v>140</v>
      </c>
      <c r="F520" s="172" t="s">
        <v>442</v>
      </c>
      <c r="G520" s="173" t="s">
        <v>440</v>
      </c>
      <c r="H520" s="141"/>
      <c r="I520" s="142"/>
      <c r="J520" s="143"/>
      <c r="K520" s="143"/>
      <c r="L520" s="24" t="s">
        <v>324</v>
      </c>
      <c r="M520" s="25"/>
      <c r="N520" s="183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20" s="183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20" s="216" t="str">
        <f t="shared" si="53"/>
        <v xml:space="preserve"> </v>
      </c>
      <c r="Q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16" t="str">
        <f t="shared" si="54"/>
        <v xml:space="preserve"> </v>
      </c>
      <c r="S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16" t="str">
        <f t="shared" si="55"/>
        <v xml:space="preserve"> </v>
      </c>
      <c r="U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83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20" s="216" t="str">
        <f t="shared" si="56"/>
        <v xml:space="preserve"> </v>
      </c>
      <c r="X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16" t="str">
        <f t="shared" si="57"/>
        <v xml:space="preserve"> </v>
      </c>
      <c r="Z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16" t="str">
        <f t="shared" si="58"/>
        <v xml:space="preserve"> </v>
      </c>
      <c r="AB52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2" customFormat="1" hidden="1">
      <c r="A521" s="170" t="str">
        <f t="shared" si="59"/>
        <v>71090202034239</v>
      </c>
      <c r="B521" s="171" t="s">
        <v>439</v>
      </c>
      <c r="C521" s="129" t="s">
        <v>187</v>
      </c>
      <c r="D521" s="128" t="s">
        <v>140</v>
      </c>
      <c r="E521" s="127" t="s">
        <v>140</v>
      </c>
      <c r="F521" s="172" t="s">
        <v>442</v>
      </c>
      <c r="G521" s="126">
        <v>4239</v>
      </c>
      <c r="H521" s="22"/>
      <c r="I521" s="16"/>
      <c r="J521" s="17"/>
      <c r="K521" s="17"/>
      <c r="L521" s="26" t="s">
        <v>125</v>
      </c>
      <c r="M521" s="10">
        <v>4239</v>
      </c>
      <c r="N521" s="169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21" s="169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21" s="217" t="str">
        <f t="shared" si="53"/>
        <v xml:space="preserve"> </v>
      </c>
      <c r="Q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17" t="str">
        <f t="shared" si="54"/>
        <v xml:space="preserve"> </v>
      </c>
      <c r="S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17" t="str">
        <f t="shared" si="55"/>
        <v xml:space="preserve"> </v>
      </c>
      <c r="U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69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21" s="217" t="str">
        <f t="shared" si="56"/>
        <v xml:space="preserve"> </v>
      </c>
      <c r="X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17" t="str">
        <f t="shared" si="57"/>
        <v xml:space="preserve"> </v>
      </c>
      <c r="Z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17" t="str">
        <f t="shared" si="58"/>
        <v xml:space="preserve"> </v>
      </c>
      <c r="AB5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2" customFormat="1" ht="25.5" hidden="1">
      <c r="A522" s="170" t="str">
        <f t="shared" si="59"/>
        <v>71090202034511</v>
      </c>
      <c r="B522" s="186" t="s">
        <v>439</v>
      </c>
      <c r="C522" s="129" t="s">
        <v>187</v>
      </c>
      <c r="D522" s="128" t="s">
        <v>140</v>
      </c>
      <c r="E522" s="127" t="s">
        <v>140</v>
      </c>
      <c r="F522" s="172" t="s">
        <v>442</v>
      </c>
      <c r="G522" s="126">
        <v>4511</v>
      </c>
      <c r="H522" s="177"/>
      <c r="I522" s="180"/>
      <c r="J522" s="187"/>
      <c r="K522" s="188"/>
      <c r="L522" s="189" t="s">
        <v>217</v>
      </c>
      <c r="M522" s="11">
        <v>4511</v>
      </c>
      <c r="N522" s="16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22" s="16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22" s="217" t="str">
        <f t="shared" si="53"/>
        <v xml:space="preserve"> </v>
      </c>
      <c r="Q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17" t="str">
        <f t="shared" si="54"/>
        <v xml:space="preserve"> </v>
      </c>
      <c r="S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17" t="str">
        <f t="shared" si="55"/>
        <v xml:space="preserve"> </v>
      </c>
      <c r="U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6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22" s="217" t="str">
        <f t="shared" si="56"/>
        <v xml:space="preserve"> </v>
      </c>
      <c r="X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17" t="str">
        <f t="shared" si="57"/>
        <v xml:space="preserve"> </v>
      </c>
      <c r="Z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17" t="str">
        <f t="shared" si="58"/>
        <v xml:space="preserve"> </v>
      </c>
      <c r="AB5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84" customFormat="1" ht="13.5" hidden="1">
      <c r="A523" s="170" t="str">
        <f t="shared" si="59"/>
        <v>71090202040000</v>
      </c>
      <c r="B523" s="171" t="s">
        <v>439</v>
      </c>
      <c r="C523" s="129" t="s">
        <v>187</v>
      </c>
      <c r="D523" s="128" t="s">
        <v>140</v>
      </c>
      <c r="E523" s="127" t="s">
        <v>140</v>
      </c>
      <c r="F523" s="172" t="s">
        <v>155</v>
      </c>
      <c r="G523" s="173" t="s">
        <v>440</v>
      </c>
      <c r="H523" s="141"/>
      <c r="I523" s="142"/>
      <c r="J523" s="143"/>
      <c r="K523" s="143"/>
      <c r="L523" s="24" t="s">
        <v>327</v>
      </c>
      <c r="M523" s="25"/>
      <c r="N523" s="183">
        <f>+'havelvac 7.2'!N536+'havelvac 7.3'!N536+'havelvac 7.4'!N536+'havelvac 7.5'!N536+'havelvac 7.6'!N536+'havelvac 7.7'!N536+'havelvac 7.9'!N536+'havelvac 7.8'!N536+'havelvac 7.10'!N536+'havelvac 7.11'!N536+'havelvac 7.12'!N536+'havelvac 7.13'!N534</f>
        <v>0</v>
      </c>
      <c r="O523" s="183">
        <f>+'havelvac 7.2'!O536+'havelvac 7.3'!O536+'havelvac 7.4'!O536+'havelvac 7.5'!O536+'havelvac 7.6'!O536+'havelvac 7.7'!O536+'havelvac 7.9'!O536+'havelvac 7.8'!O536+'havelvac 7.10'!O536+'havelvac 7.11'!O536+'havelvac 7.12'!O536+'havelvac 7.13'!O534</f>
        <v>0</v>
      </c>
      <c r="P523" s="216" t="str">
        <f t="shared" si="53"/>
        <v xml:space="preserve"> </v>
      </c>
      <c r="Q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16" t="str">
        <f t="shared" si="54"/>
        <v xml:space="preserve"> </v>
      </c>
      <c r="S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16" t="str">
        <f t="shared" si="55"/>
        <v xml:space="preserve"> </v>
      </c>
      <c r="U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83">
        <f>+'havelvac 7.2'!P536+'havelvac 7.3'!P536+'havelvac 7.4'!P536+'havelvac 7.5'!P536+'havelvac 7.6'!P536+'havelvac 7.7'!P536+'havelvac 7.9'!P536+'havelvac 7.8'!P536+'havelvac 7.10'!P536+'havelvac 7.11'!P536+'havelvac 7.12'!P536+'havelvac 7.13'!P534</f>
        <v>0</v>
      </c>
      <c r="W523" s="216" t="str">
        <f t="shared" si="56"/>
        <v xml:space="preserve"> </v>
      </c>
      <c r="X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16" t="str">
        <f t="shared" si="57"/>
        <v xml:space="preserve"> </v>
      </c>
      <c r="Z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16" t="str">
        <f t="shared" si="58"/>
        <v xml:space="preserve"> </v>
      </c>
      <c r="AB52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2" customFormat="1" hidden="1">
      <c r="A524" s="170" t="str">
        <f t="shared" si="59"/>
        <v>71090202044239</v>
      </c>
      <c r="B524" s="171" t="s">
        <v>439</v>
      </c>
      <c r="C524" s="129" t="s">
        <v>187</v>
      </c>
      <c r="D524" s="128" t="s">
        <v>140</v>
      </c>
      <c r="E524" s="127" t="s">
        <v>140</v>
      </c>
      <c r="F524" s="172" t="s">
        <v>155</v>
      </c>
      <c r="G524" s="126">
        <v>4239</v>
      </c>
      <c r="H524" s="22"/>
      <c r="I524" s="16"/>
      <c r="J524" s="17"/>
      <c r="K524" s="17"/>
      <c r="L524" s="26" t="s">
        <v>125</v>
      </c>
      <c r="M524" s="10">
        <v>4239</v>
      </c>
      <c r="N524" s="169">
        <f>+'havelvac 7.2'!N537+'havelvac 7.3'!N537+'havelvac 7.4'!N537+'havelvac 7.5'!N537+'havelvac 7.6'!N537+'havelvac 7.7'!N537+'havelvac 7.9'!N537+'havelvac 7.8'!N537+'havelvac 7.10'!N537+'havelvac 7.11'!N537+'havelvac 7.12'!N537+'havelvac 7.13'!N535</f>
        <v>0</v>
      </c>
      <c r="O524" s="169">
        <f>+'havelvac 7.2'!O537+'havelvac 7.3'!O537+'havelvac 7.4'!O537+'havelvac 7.5'!O537+'havelvac 7.6'!O537+'havelvac 7.7'!O537+'havelvac 7.9'!O537+'havelvac 7.8'!O537+'havelvac 7.10'!O537+'havelvac 7.11'!O537+'havelvac 7.12'!O537+'havelvac 7.13'!O535</f>
        <v>0</v>
      </c>
      <c r="P524" s="217" t="str">
        <f t="shared" si="53"/>
        <v xml:space="preserve"> </v>
      </c>
      <c r="Q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17" t="str">
        <f t="shared" si="54"/>
        <v xml:space="preserve"> </v>
      </c>
      <c r="S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17" t="str">
        <f t="shared" si="55"/>
        <v xml:space="preserve"> </v>
      </c>
      <c r="U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69">
        <f>+'havelvac 7.2'!P537+'havelvac 7.3'!P537+'havelvac 7.4'!P537+'havelvac 7.5'!P537+'havelvac 7.6'!P537+'havelvac 7.7'!P537+'havelvac 7.9'!P537+'havelvac 7.8'!P537+'havelvac 7.10'!P537+'havelvac 7.11'!P537+'havelvac 7.12'!P537+'havelvac 7.13'!P535</f>
        <v>0</v>
      </c>
      <c r="W524" s="217" t="str">
        <f t="shared" si="56"/>
        <v xml:space="preserve"> </v>
      </c>
      <c r="X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17" t="str">
        <f t="shared" si="57"/>
        <v xml:space="preserve"> </v>
      </c>
      <c r="Z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17" t="str">
        <f t="shared" si="58"/>
        <v xml:space="preserve"> </v>
      </c>
      <c r="AB52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2" customFormat="1" ht="25.5" hidden="1">
      <c r="A525" s="170" t="str">
        <f t="shared" si="59"/>
        <v>71090202044511</v>
      </c>
      <c r="B525" s="186" t="s">
        <v>439</v>
      </c>
      <c r="C525" s="129" t="s">
        <v>187</v>
      </c>
      <c r="D525" s="128" t="s">
        <v>140</v>
      </c>
      <c r="E525" s="127" t="s">
        <v>140</v>
      </c>
      <c r="F525" s="172" t="s">
        <v>155</v>
      </c>
      <c r="G525" s="126">
        <v>4511</v>
      </c>
      <c r="H525" s="177"/>
      <c r="I525" s="180"/>
      <c r="J525" s="187"/>
      <c r="K525" s="188"/>
      <c r="L525" s="189" t="s">
        <v>217</v>
      </c>
      <c r="M525" s="11">
        <v>4511</v>
      </c>
      <c r="N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7.13'!N536</f>
        <v>#REF!</v>
      </c>
      <c r="O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7.13'!O536</f>
        <v>#REF!</v>
      </c>
      <c r="P525" s="217" t="str">
        <f t="shared" si="53"/>
        <v xml:space="preserve"> </v>
      </c>
      <c r="Q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17" t="str">
        <f t="shared" si="54"/>
        <v xml:space="preserve"> </v>
      </c>
      <c r="S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17" t="str">
        <f t="shared" si="55"/>
        <v xml:space="preserve"> </v>
      </c>
      <c r="U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7.13'!P536</f>
        <v>#REF!</v>
      </c>
      <c r="W525" s="217" t="str">
        <f t="shared" si="56"/>
        <v xml:space="preserve"> </v>
      </c>
      <c r="X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17" t="str">
        <f t="shared" si="57"/>
        <v xml:space="preserve"> </v>
      </c>
      <c r="Z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17" t="str">
        <f t="shared" si="58"/>
        <v xml:space="preserve"> </v>
      </c>
      <c r="AB52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75" customFormat="1" ht="13.5">
      <c r="A526" s="170" t="str">
        <f t="shared" si="59"/>
        <v>71090500000000</v>
      </c>
      <c r="B526" s="171" t="s">
        <v>439</v>
      </c>
      <c r="C526" s="129" t="s">
        <v>187</v>
      </c>
      <c r="D526" s="128" t="s">
        <v>149</v>
      </c>
      <c r="E526" s="127" t="s">
        <v>441</v>
      </c>
      <c r="F526" s="172" t="s">
        <v>441</v>
      </c>
      <c r="G526" s="173" t="s">
        <v>440</v>
      </c>
      <c r="H526" s="166">
        <v>2950</v>
      </c>
      <c r="I526" s="159" t="s">
        <v>187</v>
      </c>
      <c r="J526" s="160">
        <v>5</v>
      </c>
      <c r="K526" s="160">
        <v>0</v>
      </c>
      <c r="L526" s="161" t="s">
        <v>329</v>
      </c>
      <c r="M526" s="167"/>
      <c r="N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26" s="214" t="str">
        <f t="shared" si="53"/>
        <v xml:space="preserve"> </v>
      </c>
      <c r="Q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14" t="str">
        <f t="shared" si="54"/>
        <v xml:space="preserve"> </v>
      </c>
      <c r="S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14" t="str">
        <f t="shared" si="55"/>
        <v xml:space="preserve"> </v>
      </c>
      <c r="U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26" s="214" t="str">
        <f t="shared" si="56"/>
        <v xml:space="preserve"> </v>
      </c>
      <c r="X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14" t="str">
        <f t="shared" si="57"/>
        <v xml:space="preserve"> </v>
      </c>
      <c r="Z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14" t="str">
        <f t="shared" si="58"/>
        <v xml:space="preserve"> </v>
      </c>
      <c r="AB526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2" customFormat="1" ht="12.75">
      <c r="A527" s="170" t="str">
        <f t="shared" si="59"/>
        <v>71090500000001</v>
      </c>
      <c r="B527" s="171" t="s">
        <v>439</v>
      </c>
      <c r="C527" s="129" t="s">
        <v>187</v>
      </c>
      <c r="D527" s="128" t="s">
        <v>149</v>
      </c>
      <c r="E527" s="127" t="s">
        <v>441</v>
      </c>
      <c r="F527" s="172" t="s">
        <v>441</v>
      </c>
      <c r="G527" s="173" t="s">
        <v>96</v>
      </c>
      <c r="H527" s="22"/>
      <c r="I527" s="16"/>
      <c r="J527" s="17"/>
      <c r="K527" s="17"/>
      <c r="L527" s="27" t="s">
        <v>110</v>
      </c>
      <c r="M527" s="28"/>
      <c r="N527" s="176" t="e">
        <f>+'havelvac 7.2'!N538+'havelvac 7.3'!N538+'havelvac 7.4'!N538+'havelvac 7.5'!N538+'havelvac 7.6'!N538+'havelvac 7.7'!N538+'havelvac 7.9'!N538+'havelvac 7.8'!N538+'havelvac 7.10'!N538+'havelvac 7.11'!N538+'havelvac 7.12'!N538+'havelvac 7.13'!#REF!</f>
        <v>#REF!</v>
      </c>
      <c r="O527" s="176" t="e">
        <f>+'havelvac 7.2'!O538+'havelvac 7.3'!O538+'havelvac 7.4'!O538+'havelvac 7.5'!O538+'havelvac 7.6'!O538+'havelvac 7.7'!O538+'havelvac 7.9'!O538+'havelvac 7.8'!O538+'havelvac 7.10'!O538+'havelvac 7.11'!O538+'havelvac 7.12'!O538+'havelvac 7.13'!#REF!</f>
        <v>#REF!</v>
      </c>
      <c r="P527" s="213" t="str">
        <f t="shared" si="53"/>
        <v xml:space="preserve"> </v>
      </c>
      <c r="Q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13" t="str">
        <f t="shared" si="54"/>
        <v xml:space="preserve"> </v>
      </c>
      <c r="S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13" t="str">
        <f t="shared" si="55"/>
        <v xml:space="preserve"> </v>
      </c>
      <c r="U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76" t="e">
        <f>+'havelvac 7.2'!P538+'havelvac 7.3'!P538+'havelvac 7.4'!P538+'havelvac 7.5'!P538+'havelvac 7.6'!P538+'havelvac 7.7'!P538+'havelvac 7.9'!P538+'havelvac 7.8'!P538+'havelvac 7.10'!P538+'havelvac 7.11'!P538+'havelvac 7.12'!P538+'havelvac 7.13'!#REF!</f>
        <v>#REF!</v>
      </c>
      <c r="W527" s="213" t="str">
        <f t="shared" si="56"/>
        <v xml:space="preserve"> </v>
      </c>
      <c r="X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13" t="str">
        <f t="shared" si="57"/>
        <v xml:space="preserve"> </v>
      </c>
      <c r="Z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13" t="str">
        <f t="shared" si="58"/>
        <v xml:space="preserve"> </v>
      </c>
      <c r="AB527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79" customFormat="1" ht="12.75">
      <c r="A528" s="170" t="str">
        <f t="shared" si="59"/>
        <v>71090501000000</v>
      </c>
      <c r="B528" s="171" t="s">
        <v>439</v>
      </c>
      <c r="C528" s="129" t="s">
        <v>187</v>
      </c>
      <c r="D528" s="128" t="s">
        <v>149</v>
      </c>
      <c r="E528" s="127" t="s">
        <v>106</v>
      </c>
      <c r="F528" s="172" t="s">
        <v>441</v>
      </c>
      <c r="G528" s="173" t="s">
        <v>440</v>
      </c>
      <c r="H528" s="146">
        <v>2951</v>
      </c>
      <c r="I528" s="147" t="s">
        <v>187</v>
      </c>
      <c r="J528" s="148">
        <v>5</v>
      </c>
      <c r="K528" s="148">
        <v>1</v>
      </c>
      <c r="L528" s="149" t="s">
        <v>330</v>
      </c>
      <c r="M528" s="150"/>
      <c r="N528" s="178" t="e">
        <f>+'havelvac 7.2'!N539+'havelvac 7.3'!N539+'havelvac 7.4'!N539+'havelvac 7.5'!N539+'havelvac 7.6'!N539+'havelvac 7.7'!N539+'havelvac 7.9'!N539+'havelvac 7.8'!N539+'havelvac 7.10'!N539+'havelvac 7.11'!N539+'havelvac 7.12'!N539+'havelvac 7.13'!#REF!</f>
        <v>#REF!</v>
      </c>
      <c r="O528" s="178" t="e">
        <f>+'havelvac 7.2'!O539+'havelvac 7.3'!O539+'havelvac 7.4'!O539+'havelvac 7.5'!O539+'havelvac 7.6'!O539+'havelvac 7.7'!O539+'havelvac 7.9'!O539+'havelvac 7.8'!O539+'havelvac 7.10'!O539+'havelvac 7.11'!O539+'havelvac 7.12'!O539+'havelvac 7.13'!#REF!</f>
        <v>#REF!</v>
      </c>
      <c r="P528" s="215" t="str">
        <f t="shared" ref="P528:P591" si="60">IFERROR(Q528/O528, " ")</f>
        <v xml:space="preserve"> </v>
      </c>
      <c r="Q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15" t="str">
        <f t="shared" ref="R528:R591" si="61">IFERROR(S528/O528, " ")</f>
        <v xml:space="preserve"> </v>
      </c>
      <c r="S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15" t="str">
        <f t="shared" ref="T528:T591" si="62">IFERROR(U528/O528, " ")</f>
        <v xml:space="preserve"> </v>
      </c>
      <c r="U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78" t="e">
        <f>+'havelvac 7.2'!P539+'havelvac 7.3'!P539+'havelvac 7.4'!P539+'havelvac 7.5'!P539+'havelvac 7.6'!P539+'havelvac 7.7'!P539+'havelvac 7.9'!P539+'havelvac 7.8'!P539+'havelvac 7.10'!P539+'havelvac 7.11'!P539+'havelvac 7.12'!P539+'havelvac 7.13'!#REF!</f>
        <v>#REF!</v>
      </c>
      <c r="W528" s="215" t="str">
        <f t="shared" ref="W528:W591" si="63">IFERROR(X528/V528, " ")</f>
        <v xml:space="preserve"> </v>
      </c>
      <c r="X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15" t="str">
        <f t="shared" ref="Y528:Y591" si="64">IFERROR(Z528/V528, " ")</f>
        <v xml:space="preserve"> </v>
      </c>
      <c r="Z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15" t="str">
        <f t="shared" ref="AA528:AA591" si="65">IFERROR(AB528/V528, " ")</f>
        <v xml:space="preserve"> </v>
      </c>
      <c r="AB528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2" customFormat="1" ht="12.75">
      <c r="A529" s="170" t="str">
        <f t="shared" si="59"/>
        <v>71090501000001</v>
      </c>
      <c r="B529" s="171" t="s">
        <v>439</v>
      </c>
      <c r="C529" s="129" t="s">
        <v>187</v>
      </c>
      <c r="D529" s="128" t="s">
        <v>149</v>
      </c>
      <c r="E529" s="127" t="s">
        <v>106</v>
      </c>
      <c r="F529" s="172" t="s">
        <v>441</v>
      </c>
      <c r="G529" s="173" t="s">
        <v>96</v>
      </c>
      <c r="H529" s="22"/>
      <c r="I529" s="22"/>
      <c r="J529" s="23"/>
      <c r="K529" s="23"/>
      <c r="L529" s="27" t="s">
        <v>108</v>
      </c>
      <c r="M529" s="28"/>
      <c r="N529" s="176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29" s="176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29" s="213" t="str">
        <f t="shared" si="60"/>
        <v xml:space="preserve"> </v>
      </c>
      <c r="Q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13" t="str">
        <f t="shared" si="61"/>
        <v xml:space="preserve"> </v>
      </c>
      <c r="S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13" t="str">
        <f t="shared" si="62"/>
        <v xml:space="preserve"> </v>
      </c>
      <c r="U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76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29" s="213" t="str">
        <f t="shared" si="63"/>
        <v xml:space="preserve"> </v>
      </c>
      <c r="X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13" t="str">
        <f t="shared" si="64"/>
        <v xml:space="preserve"> </v>
      </c>
      <c r="Z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13" t="str">
        <f t="shared" si="65"/>
        <v xml:space="preserve"> </v>
      </c>
      <c r="AB529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84" customFormat="1" ht="13.5">
      <c r="A530" s="170" t="str">
        <f t="shared" si="59"/>
        <v>71090501010000</v>
      </c>
      <c r="B530" s="171" t="s">
        <v>439</v>
      </c>
      <c r="C530" s="129" t="s">
        <v>187</v>
      </c>
      <c r="D530" s="128" t="s">
        <v>149</v>
      </c>
      <c r="E530" s="127" t="s">
        <v>106</v>
      </c>
      <c r="F530" s="172" t="s">
        <v>106</v>
      </c>
      <c r="G530" s="173" t="s">
        <v>440</v>
      </c>
      <c r="H530" s="141"/>
      <c r="I530" s="142"/>
      <c r="J530" s="143"/>
      <c r="K530" s="143"/>
      <c r="L530" s="24" t="s">
        <v>331</v>
      </c>
      <c r="M530" s="25"/>
      <c r="N530" s="183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30" s="183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30" s="216" t="str">
        <f t="shared" si="60"/>
        <v xml:space="preserve"> </v>
      </c>
      <c r="Q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16" t="str">
        <f t="shared" si="61"/>
        <v xml:space="preserve"> </v>
      </c>
      <c r="S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16" t="str">
        <f t="shared" si="62"/>
        <v xml:space="preserve"> </v>
      </c>
      <c r="U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83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30" s="216" t="str">
        <f t="shared" si="63"/>
        <v xml:space="preserve"> </v>
      </c>
      <c r="X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16" t="str">
        <f t="shared" si="64"/>
        <v xml:space="preserve"> </v>
      </c>
      <c r="Z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16" t="str">
        <f t="shared" si="65"/>
        <v xml:space="preserve"> </v>
      </c>
      <c r="AB53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2" customFormat="1" hidden="1">
      <c r="A531" s="170" t="str">
        <f t="shared" si="59"/>
        <v>71090501014239</v>
      </c>
      <c r="B531" s="171" t="s">
        <v>439</v>
      </c>
      <c r="C531" s="129" t="s">
        <v>187</v>
      </c>
      <c r="D531" s="128" t="s">
        <v>149</v>
      </c>
      <c r="E531" s="127" t="s">
        <v>106</v>
      </c>
      <c r="F531" s="172" t="s">
        <v>106</v>
      </c>
      <c r="G531" s="126">
        <v>4239</v>
      </c>
      <c r="H531" s="22"/>
      <c r="I531" s="16"/>
      <c r="J531" s="17"/>
      <c r="K531" s="17"/>
      <c r="L531" s="26" t="s">
        <v>125</v>
      </c>
      <c r="M531" s="10">
        <v>4239</v>
      </c>
      <c r="N531" s="169">
        <f>+'havelvac 7.2'!N542+'havelvac 7.3'!N542+'havelvac 7.4'!N542+'havelvac 7.5'!N542+'havelvac 7.6'!N542+'havelvac 7.7'!N542+'havelvac 7.9'!N542+'havelvac 7.8'!N542+'havelvac 7.10'!N542+'havelvac 7.11'!N542+'havelvac 7.12'!N542+'havelvac 7.13'!N540</f>
        <v>0</v>
      </c>
      <c r="O531" s="169">
        <f>+'havelvac 7.2'!O542+'havelvac 7.3'!O542+'havelvac 7.4'!O542+'havelvac 7.5'!O542+'havelvac 7.6'!O542+'havelvac 7.7'!O542+'havelvac 7.9'!O542+'havelvac 7.8'!O542+'havelvac 7.10'!O542+'havelvac 7.11'!O542+'havelvac 7.12'!O542+'havelvac 7.13'!O540</f>
        <v>0</v>
      </c>
      <c r="P531" s="217" t="str">
        <f t="shared" si="60"/>
        <v xml:space="preserve"> </v>
      </c>
      <c r="Q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17" t="str">
        <f t="shared" si="61"/>
        <v xml:space="preserve"> </v>
      </c>
      <c r="S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17" t="str">
        <f t="shared" si="62"/>
        <v xml:space="preserve"> </v>
      </c>
      <c r="U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69">
        <f>+'havelvac 7.2'!P542+'havelvac 7.3'!P542+'havelvac 7.4'!P542+'havelvac 7.5'!P542+'havelvac 7.6'!P542+'havelvac 7.7'!P542+'havelvac 7.9'!P542+'havelvac 7.8'!P542+'havelvac 7.10'!P542+'havelvac 7.11'!P542+'havelvac 7.12'!P542+'havelvac 7.13'!P540</f>
        <v>0</v>
      </c>
      <c r="W531" s="217" t="str">
        <f t="shared" si="63"/>
        <v xml:space="preserve"> </v>
      </c>
      <c r="X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17" t="str">
        <f t="shared" si="64"/>
        <v xml:space="preserve"> </v>
      </c>
      <c r="Z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17" t="str">
        <f t="shared" si="65"/>
        <v xml:space="preserve"> </v>
      </c>
      <c r="AB53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2" customFormat="1" ht="25.5">
      <c r="A532" s="170" t="str">
        <f t="shared" si="59"/>
        <v>71090501014511</v>
      </c>
      <c r="B532" s="171" t="s">
        <v>439</v>
      </c>
      <c r="C532" s="129" t="s">
        <v>187</v>
      </c>
      <c r="D532" s="128" t="s">
        <v>149</v>
      </c>
      <c r="E532" s="127" t="s">
        <v>106</v>
      </c>
      <c r="F532" s="172" t="s">
        <v>106</v>
      </c>
      <c r="G532" s="126">
        <v>4511</v>
      </c>
      <c r="H532" s="22"/>
      <c r="I532" s="16"/>
      <c r="J532" s="17"/>
      <c r="K532" s="17"/>
      <c r="L532" s="26" t="s">
        <v>131</v>
      </c>
      <c r="M532" s="10">
        <v>4511</v>
      </c>
      <c r="N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32" s="217" t="str">
        <f t="shared" si="60"/>
        <v xml:space="preserve"> </v>
      </c>
      <c r="Q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17" t="str">
        <f t="shared" si="61"/>
        <v xml:space="preserve"> </v>
      </c>
      <c r="S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17" t="str">
        <f t="shared" si="62"/>
        <v xml:space="preserve"> </v>
      </c>
      <c r="U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32" s="217" t="str">
        <f t="shared" si="63"/>
        <v xml:space="preserve"> </v>
      </c>
      <c r="X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17" t="str">
        <f t="shared" si="64"/>
        <v xml:space="preserve"> </v>
      </c>
      <c r="Z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17" t="str">
        <f t="shared" si="65"/>
        <v xml:space="preserve"> </v>
      </c>
      <c r="AB53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2" customFormat="1" ht="25.5" hidden="1">
      <c r="A533" s="170" t="str">
        <f t="shared" si="59"/>
        <v>71090501014819</v>
      </c>
      <c r="B533" s="186" t="s">
        <v>439</v>
      </c>
      <c r="C533" s="129" t="s">
        <v>187</v>
      </c>
      <c r="D533" s="128" t="s">
        <v>149</v>
      </c>
      <c r="E533" s="127" t="s">
        <v>106</v>
      </c>
      <c r="F533" s="172" t="s">
        <v>106</v>
      </c>
      <c r="G533" s="126">
        <v>4819</v>
      </c>
      <c r="H533" s="177"/>
      <c r="I533" s="180"/>
      <c r="J533" s="187"/>
      <c r="K533" s="188"/>
      <c r="L533" s="189" t="s">
        <v>219</v>
      </c>
      <c r="M533" s="11">
        <v>4819</v>
      </c>
      <c r="N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7.13'!N542</f>
        <v>#REF!</v>
      </c>
      <c r="O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7.13'!O542</f>
        <v>#REF!</v>
      </c>
      <c r="P533" s="217" t="str">
        <f t="shared" si="60"/>
        <v xml:space="preserve"> </v>
      </c>
      <c r="Q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17" t="str">
        <f t="shared" si="61"/>
        <v xml:space="preserve"> </v>
      </c>
      <c r="S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17" t="str">
        <f t="shared" si="62"/>
        <v xml:space="preserve"> </v>
      </c>
      <c r="U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7.13'!P542</f>
        <v>#REF!</v>
      </c>
      <c r="W533" s="217" t="str">
        <f t="shared" si="63"/>
        <v xml:space="preserve"> </v>
      </c>
      <c r="X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17" t="str">
        <f t="shared" si="64"/>
        <v xml:space="preserve"> </v>
      </c>
      <c r="Z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17" t="str">
        <f t="shared" si="65"/>
        <v xml:space="preserve"> </v>
      </c>
      <c r="AB53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2" customFormat="1" hidden="1">
      <c r="A534" s="170" t="str">
        <f t="shared" si="59"/>
        <v>71090501015122</v>
      </c>
      <c r="B534" s="171" t="s">
        <v>439</v>
      </c>
      <c r="C534" s="129" t="s">
        <v>187</v>
      </c>
      <c r="D534" s="128" t="s">
        <v>149</v>
      </c>
      <c r="E534" s="127" t="s">
        <v>106</v>
      </c>
      <c r="F534" s="172" t="s">
        <v>106</v>
      </c>
      <c r="G534" s="126">
        <v>5122</v>
      </c>
      <c r="H534" s="15"/>
      <c r="I534" s="22"/>
      <c r="J534" s="23"/>
      <c r="K534" s="23"/>
      <c r="L534" s="29" t="s">
        <v>332</v>
      </c>
      <c r="M534" s="30">
        <v>5122</v>
      </c>
      <c r="N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17" t="str">
        <f t="shared" si="60"/>
        <v xml:space="preserve"> </v>
      </c>
      <c r="Q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17" t="str">
        <f t="shared" si="61"/>
        <v xml:space="preserve"> </v>
      </c>
      <c r="S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17" t="str">
        <f t="shared" si="62"/>
        <v xml:space="preserve"> </v>
      </c>
      <c r="U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17" t="str">
        <f t="shared" si="63"/>
        <v xml:space="preserve"> </v>
      </c>
      <c r="X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17" t="str">
        <f t="shared" si="64"/>
        <v xml:space="preserve"> </v>
      </c>
      <c r="Z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17" t="str">
        <f t="shared" si="65"/>
        <v xml:space="preserve"> </v>
      </c>
      <c r="AB53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84" customFormat="1" ht="27" hidden="1">
      <c r="A535" s="170" t="str">
        <f t="shared" si="59"/>
        <v>71090501020000</v>
      </c>
      <c r="B535" s="171" t="s">
        <v>439</v>
      </c>
      <c r="C535" s="129" t="s">
        <v>187</v>
      </c>
      <c r="D535" s="128" t="s">
        <v>149</v>
      </c>
      <c r="E535" s="127" t="s">
        <v>106</v>
      </c>
      <c r="F535" s="172" t="s">
        <v>140</v>
      </c>
      <c r="G535" s="173" t="s">
        <v>440</v>
      </c>
      <c r="H535" s="141"/>
      <c r="I535" s="142"/>
      <c r="J535" s="143"/>
      <c r="K535" s="143"/>
      <c r="L535" s="24" t="s">
        <v>333</v>
      </c>
      <c r="M535" s="25"/>
      <c r="N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16" t="str">
        <f t="shared" si="60"/>
        <v xml:space="preserve"> </v>
      </c>
      <c r="Q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16" t="str">
        <f t="shared" si="61"/>
        <v xml:space="preserve"> </v>
      </c>
      <c r="S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16" t="str">
        <f t="shared" si="62"/>
        <v xml:space="preserve"> </v>
      </c>
      <c r="U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16" t="str">
        <f t="shared" si="63"/>
        <v xml:space="preserve"> </v>
      </c>
      <c r="X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16" t="str">
        <f t="shared" si="64"/>
        <v xml:space="preserve"> </v>
      </c>
      <c r="Z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16" t="str">
        <f t="shared" si="65"/>
        <v xml:space="preserve"> </v>
      </c>
      <c r="AB53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2" customFormat="1" hidden="1">
      <c r="A536" s="170" t="str">
        <f t="shared" si="59"/>
        <v>71090501025113</v>
      </c>
      <c r="B536" s="171" t="s">
        <v>439</v>
      </c>
      <c r="C536" s="129" t="s">
        <v>187</v>
      </c>
      <c r="D536" s="128" t="s">
        <v>149</v>
      </c>
      <c r="E536" s="127" t="s">
        <v>106</v>
      </c>
      <c r="F536" s="172" t="s">
        <v>140</v>
      </c>
      <c r="G536" s="126">
        <v>5113</v>
      </c>
      <c r="H536" s="22"/>
      <c r="I536" s="16"/>
      <c r="J536" s="17"/>
      <c r="K536" s="17"/>
      <c r="L536" s="29" t="s">
        <v>143</v>
      </c>
      <c r="M536" s="44">
        <v>5113</v>
      </c>
      <c r="N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17" t="str">
        <f t="shared" si="60"/>
        <v xml:space="preserve"> </v>
      </c>
      <c r="Q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17" t="str">
        <f t="shared" si="61"/>
        <v xml:space="preserve"> </v>
      </c>
      <c r="S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17" t="str">
        <f t="shared" si="62"/>
        <v xml:space="preserve"> </v>
      </c>
      <c r="U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17" t="str">
        <f t="shared" si="63"/>
        <v xml:space="preserve"> </v>
      </c>
      <c r="X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17" t="str">
        <f t="shared" si="64"/>
        <v xml:space="preserve"> </v>
      </c>
      <c r="Z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17" t="str">
        <f t="shared" si="65"/>
        <v xml:space="preserve"> </v>
      </c>
      <c r="AB53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84" customFormat="1" ht="40.5" hidden="1">
      <c r="A537" s="170" t="str">
        <f t="shared" si="59"/>
        <v>71090501030000</v>
      </c>
      <c r="B537" s="171" t="s">
        <v>439</v>
      </c>
      <c r="C537" s="129" t="s">
        <v>187</v>
      </c>
      <c r="D537" s="128" t="s">
        <v>149</v>
      </c>
      <c r="E537" s="127" t="s">
        <v>106</v>
      </c>
      <c r="F537" s="172" t="s">
        <v>442</v>
      </c>
      <c r="G537" s="173" t="s">
        <v>440</v>
      </c>
      <c r="H537" s="141"/>
      <c r="I537" s="142"/>
      <c r="J537" s="143"/>
      <c r="K537" s="143"/>
      <c r="L537" s="24" t="s">
        <v>334</v>
      </c>
      <c r="M537" s="25"/>
      <c r="N537" s="183" t="e">
        <f>+'havelvac 7.2'!N544+'havelvac 7.3'!N544+'havelvac 7.4'!N544+'havelvac 7.5'!N544+'havelvac 7.6'!N544+'havelvac 7.7'!N544+'havelvac 7.9'!N544+'havelvac 7.8'!N544+'havelvac 7.10'!N544+'havelvac 7.11'!N544+'havelvac 7.12'!N544+'havelvac 7.13'!#REF!</f>
        <v>#REF!</v>
      </c>
      <c r="O537" s="183" t="e">
        <f>+'havelvac 7.2'!O544+'havelvac 7.3'!O544+'havelvac 7.4'!O544+'havelvac 7.5'!O544+'havelvac 7.6'!O544+'havelvac 7.7'!O544+'havelvac 7.9'!O544+'havelvac 7.8'!O544+'havelvac 7.10'!O544+'havelvac 7.11'!O544+'havelvac 7.12'!O544+'havelvac 7.13'!#REF!</f>
        <v>#REF!</v>
      </c>
      <c r="P537" s="216" t="str">
        <f t="shared" si="60"/>
        <v xml:space="preserve"> </v>
      </c>
      <c r="Q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16" t="str">
        <f t="shared" si="61"/>
        <v xml:space="preserve"> </v>
      </c>
      <c r="S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16" t="str">
        <f t="shared" si="62"/>
        <v xml:space="preserve"> </v>
      </c>
      <c r="U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83" t="e">
        <f>+'havelvac 7.2'!P544+'havelvac 7.3'!P544+'havelvac 7.4'!P544+'havelvac 7.5'!P544+'havelvac 7.6'!P544+'havelvac 7.7'!P544+'havelvac 7.9'!P544+'havelvac 7.8'!P544+'havelvac 7.10'!P544+'havelvac 7.11'!P544+'havelvac 7.12'!P544+'havelvac 7.13'!#REF!</f>
        <v>#REF!</v>
      </c>
      <c r="W537" s="216" t="str">
        <f t="shared" si="63"/>
        <v xml:space="preserve"> </v>
      </c>
      <c r="X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16" t="str">
        <f t="shared" si="64"/>
        <v xml:space="preserve"> </v>
      </c>
      <c r="Z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16" t="str">
        <f t="shared" si="65"/>
        <v xml:space="preserve"> </v>
      </c>
      <c r="AB53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2" customFormat="1" hidden="1">
      <c r="A538" s="170" t="str">
        <f t="shared" si="59"/>
        <v>71090501034239</v>
      </c>
      <c r="B538" s="171" t="s">
        <v>439</v>
      </c>
      <c r="C538" s="129" t="s">
        <v>187</v>
      </c>
      <c r="D538" s="128" t="s">
        <v>149</v>
      </c>
      <c r="E538" s="127" t="s">
        <v>106</v>
      </c>
      <c r="F538" s="172" t="s">
        <v>442</v>
      </c>
      <c r="G538" s="126">
        <v>4239</v>
      </c>
      <c r="H538" s="22"/>
      <c r="I538" s="16"/>
      <c r="J538" s="17"/>
      <c r="K538" s="17"/>
      <c r="L538" s="26" t="s">
        <v>125</v>
      </c>
      <c r="M538" s="10">
        <v>4239</v>
      </c>
      <c r="N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38" s="217" t="str">
        <f t="shared" si="60"/>
        <v xml:space="preserve"> </v>
      </c>
      <c r="Q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17" t="str">
        <f t="shared" si="61"/>
        <v xml:space="preserve"> </v>
      </c>
      <c r="S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17" t="str">
        <f t="shared" si="62"/>
        <v xml:space="preserve"> </v>
      </c>
      <c r="U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38" s="217" t="str">
        <f t="shared" si="63"/>
        <v xml:space="preserve"> </v>
      </c>
      <c r="X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17" t="str">
        <f t="shared" si="64"/>
        <v xml:space="preserve"> </v>
      </c>
      <c r="Z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17" t="str">
        <f t="shared" si="65"/>
        <v xml:space="preserve"> </v>
      </c>
      <c r="AB53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2" customFormat="1" ht="25.5" hidden="1">
      <c r="A539" s="170" t="str">
        <f t="shared" si="59"/>
        <v>71090501034511</v>
      </c>
      <c r="B539" s="186" t="s">
        <v>439</v>
      </c>
      <c r="C539" s="129" t="s">
        <v>187</v>
      </c>
      <c r="D539" s="128" t="s">
        <v>149</v>
      </c>
      <c r="E539" s="127" t="s">
        <v>106</v>
      </c>
      <c r="F539" s="172" t="s">
        <v>442</v>
      </c>
      <c r="G539" s="126">
        <v>4511</v>
      </c>
      <c r="H539" s="177"/>
      <c r="I539" s="180"/>
      <c r="J539" s="187"/>
      <c r="K539" s="188"/>
      <c r="L539" s="189" t="s">
        <v>217</v>
      </c>
      <c r="M539" s="11">
        <v>4511</v>
      </c>
      <c r="N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7.13'!N544</f>
        <v>#REF!</v>
      </c>
      <c r="O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7.13'!O544</f>
        <v>#REF!</v>
      </c>
      <c r="P539" s="217" t="str">
        <f t="shared" si="60"/>
        <v xml:space="preserve"> </v>
      </c>
      <c r="Q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17" t="str">
        <f t="shared" si="61"/>
        <v xml:space="preserve"> </v>
      </c>
      <c r="S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17" t="str">
        <f t="shared" si="62"/>
        <v xml:space="preserve"> </v>
      </c>
      <c r="U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7.13'!P544</f>
        <v>#REF!</v>
      </c>
      <c r="W539" s="217" t="str">
        <f t="shared" si="63"/>
        <v xml:space="preserve"> </v>
      </c>
      <c r="X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17" t="str">
        <f t="shared" si="64"/>
        <v xml:space="preserve"> </v>
      </c>
      <c r="Z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17" t="str">
        <f t="shared" si="65"/>
        <v xml:space="preserve"> </v>
      </c>
      <c r="AB53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84" customFormat="1" ht="27" hidden="1">
      <c r="A540" s="170" t="str">
        <f t="shared" si="59"/>
        <v>71090501040000</v>
      </c>
      <c r="B540" s="171" t="s">
        <v>439</v>
      </c>
      <c r="C540" s="129" t="s">
        <v>187</v>
      </c>
      <c r="D540" s="128" t="s">
        <v>149</v>
      </c>
      <c r="E540" s="127" t="s">
        <v>106</v>
      </c>
      <c r="F540" s="172" t="s">
        <v>155</v>
      </c>
      <c r="G540" s="173" t="s">
        <v>440</v>
      </c>
      <c r="H540" s="141"/>
      <c r="I540" s="142"/>
      <c r="J540" s="143"/>
      <c r="K540" s="143"/>
      <c r="L540" s="24" t="s">
        <v>335</v>
      </c>
      <c r="M540" s="25"/>
      <c r="N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16" t="str">
        <f t="shared" si="60"/>
        <v xml:space="preserve"> </v>
      </c>
      <c r="Q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16" t="str">
        <f t="shared" si="61"/>
        <v xml:space="preserve"> </v>
      </c>
      <c r="S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16" t="str">
        <f t="shared" si="62"/>
        <v xml:space="preserve"> </v>
      </c>
      <c r="U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16" t="str">
        <f t="shared" si="63"/>
        <v xml:space="preserve"> </v>
      </c>
      <c r="X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16" t="str">
        <f t="shared" si="64"/>
        <v xml:space="preserve"> </v>
      </c>
      <c r="Z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16" t="str">
        <f t="shared" si="65"/>
        <v xml:space="preserve"> </v>
      </c>
      <c r="AB540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2" customFormat="1" hidden="1">
      <c r="A541" s="170" t="str">
        <f t="shared" si="59"/>
        <v>71090501044239</v>
      </c>
      <c r="B541" s="171" t="s">
        <v>439</v>
      </c>
      <c r="C541" s="129" t="s">
        <v>187</v>
      </c>
      <c r="D541" s="128" t="s">
        <v>149</v>
      </c>
      <c r="E541" s="127" t="s">
        <v>106</v>
      </c>
      <c r="F541" s="172" t="s">
        <v>155</v>
      </c>
      <c r="G541" s="126">
        <v>4239</v>
      </c>
      <c r="H541" s="22"/>
      <c r="I541" s="16"/>
      <c r="J541" s="17"/>
      <c r="K541" s="17"/>
      <c r="L541" s="26" t="s">
        <v>125</v>
      </c>
      <c r="M541" s="10">
        <v>4239</v>
      </c>
      <c r="N541" s="169" t="e">
        <f>+'havelvac 7.2'!N545+'havelvac 7.3'!N545+'havelvac 7.4'!N545+'havelvac 7.5'!N545+'havelvac 7.6'!N545+'havelvac 7.7'!N545+'havelvac 7.9'!N545+'havelvac 7.8'!N545+'havelvac 7.10'!N545+'havelvac 7.11'!N545+'havelvac 7.12'!N545+'havelvac 7.13'!#REF!</f>
        <v>#REF!</v>
      </c>
      <c r="O541" s="169" t="e">
        <f>+'havelvac 7.2'!O545+'havelvac 7.3'!O545+'havelvac 7.4'!O545+'havelvac 7.5'!O545+'havelvac 7.6'!O545+'havelvac 7.7'!O545+'havelvac 7.9'!O545+'havelvac 7.8'!O545+'havelvac 7.10'!O545+'havelvac 7.11'!O545+'havelvac 7.12'!O545+'havelvac 7.13'!#REF!</f>
        <v>#REF!</v>
      </c>
      <c r="P541" s="217" t="str">
        <f t="shared" si="60"/>
        <v xml:space="preserve"> </v>
      </c>
      <c r="Q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17" t="str">
        <f t="shared" si="61"/>
        <v xml:space="preserve"> </v>
      </c>
      <c r="S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17" t="str">
        <f t="shared" si="62"/>
        <v xml:space="preserve"> </v>
      </c>
      <c r="U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69" t="e">
        <f>+'havelvac 7.2'!P545+'havelvac 7.3'!P545+'havelvac 7.4'!P545+'havelvac 7.5'!P545+'havelvac 7.6'!P545+'havelvac 7.7'!P545+'havelvac 7.9'!P545+'havelvac 7.8'!P545+'havelvac 7.10'!P545+'havelvac 7.11'!P545+'havelvac 7.12'!P545+'havelvac 7.13'!#REF!</f>
        <v>#REF!</v>
      </c>
      <c r="W541" s="217" t="str">
        <f t="shared" si="63"/>
        <v xml:space="preserve"> </v>
      </c>
      <c r="X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17" t="str">
        <f t="shared" si="64"/>
        <v xml:space="preserve"> </v>
      </c>
      <c r="Z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17" t="str">
        <f t="shared" si="65"/>
        <v xml:space="preserve"> </v>
      </c>
      <c r="AB54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84" customFormat="1" ht="27" hidden="1">
      <c r="A542" s="170" t="str">
        <f t="shared" si="59"/>
        <v>71090501050000</v>
      </c>
      <c r="B542" s="171" t="s">
        <v>439</v>
      </c>
      <c r="C542" s="129" t="s">
        <v>187</v>
      </c>
      <c r="D542" s="128" t="s">
        <v>149</v>
      </c>
      <c r="E542" s="127" t="s">
        <v>106</v>
      </c>
      <c r="F542" s="172" t="s">
        <v>149</v>
      </c>
      <c r="G542" s="173" t="s">
        <v>440</v>
      </c>
      <c r="H542" s="141"/>
      <c r="I542" s="142"/>
      <c r="J542" s="143"/>
      <c r="K542" s="143"/>
      <c r="L542" s="24" t="s">
        <v>336</v>
      </c>
      <c r="M542" s="25"/>
      <c r="N542" s="183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42" s="183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42" s="216" t="str">
        <f t="shared" si="60"/>
        <v xml:space="preserve"> </v>
      </c>
      <c r="Q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16" t="str">
        <f t="shared" si="61"/>
        <v xml:space="preserve"> </v>
      </c>
      <c r="S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16" t="str">
        <f t="shared" si="62"/>
        <v xml:space="preserve"> </v>
      </c>
      <c r="U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83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42" s="216" t="str">
        <f t="shared" si="63"/>
        <v xml:space="preserve"> </v>
      </c>
      <c r="X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16" t="str">
        <f t="shared" si="64"/>
        <v xml:space="preserve"> </v>
      </c>
      <c r="Z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16" t="str">
        <f t="shared" si="65"/>
        <v xml:space="preserve"> </v>
      </c>
      <c r="AB54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2" customFormat="1" ht="25.5" hidden="1">
      <c r="A543" s="170" t="str">
        <f t="shared" si="59"/>
        <v>71090501054819</v>
      </c>
      <c r="B543" s="171" t="s">
        <v>439</v>
      </c>
      <c r="C543" s="129" t="s">
        <v>187</v>
      </c>
      <c r="D543" s="128" t="s">
        <v>149</v>
      </c>
      <c r="E543" s="127" t="s">
        <v>106</v>
      </c>
      <c r="F543" s="172" t="s">
        <v>149</v>
      </c>
      <c r="G543" s="126">
        <v>4819</v>
      </c>
      <c r="H543" s="22"/>
      <c r="I543" s="16"/>
      <c r="J543" s="17"/>
      <c r="K543" s="17"/>
      <c r="L543" s="26" t="s">
        <v>219</v>
      </c>
      <c r="M543" s="40">
        <v>4819</v>
      </c>
      <c r="N543" s="169">
        <f>+'havelvac 7.2'!N547+'havelvac 7.3'!N547+'havelvac 7.4'!N547+'havelvac 7.5'!N547+'havelvac 7.6'!N547+'havelvac 7.7'!N547+'havelvac 7.9'!N547+'havelvac 7.8'!N547+'havelvac 7.10'!N547+'havelvac 7.11'!N547+'havelvac 7.12'!N547+'havelvac 7.13'!N545</f>
        <v>2616.6</v>
      </c>
      <c r="O543" s="169">
        <f>+'havelvac 7.2'!O547+'havelvac 7.3'!O547+'havelvac 7.4'!O547+'havelvac 7.5'!O547+'havelvac 7.6'!O547+'havelvac 7.7'!O547+'havelvac 7.9'!O547+'havelvac 7.8'!O547+'havelvac 7.10'!O547+'havelvac 7.11'!O547+'havelvac 7.12'!O547+'havelvac 7.13'!O545</f>
        <v>2616.6</v>
      </c>
      <c r="P543" s="217" t="str">
        <f t="shared" si="60"/>
        <v xml:space="preserve"> </v>
      </c>
      <c r="Q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17" t="str">
        <f t="shared" si="61"/>
        <v xml:space="preserve"> </v>
      </c>
      <c r="S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17" t="str">
        <f t="shared" si="62"/>
        <v xml:space="preserve"> </v>
      </c>
      <c r="U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69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43" s="217" t="str">
        <f t="shared" si="63"/>
        <v xml:space="preserve"> </v>
      </c>
      <c r="X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17" t="str">
        <f t="shared" si="64"/>
        <v xml:space="preserve"> </v>
      </c>
      <c r="Z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17" t="str">
        <f t="shared" si="65"/>
        <v xml:space="preserve"> </v>
      </c>
      <c r="AB54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2" customFormat="1" hidden="1">
      <c r="A544" s="170" t="str">
        <f t="shared" si="59"/>
        <v>71090501055129</v>
      </c>
      <c r="B544" s="171" t="s">
        <v>439</v>
      </c>
      <c r="C544" s="129" t="s">
        <v>187</v>
      </c>
      <c r="D544" s="128" t="s">
        <v>149</v>
      </c>
      <c r="E544" s="127" t="s">
        <v>106</v>
      </c>
      <c r="F544" s="172" t="s">
        <v>149</v>
      </c>
      <c r="G544" s="126">
        <v>5129</v>
      </c>
      <c r="H544" s="22"/>
      <c r="I544" s="16"/>
      <c r="J544" s="17"/>
      <c r="K544" s="17"/>
      <c r="L544" s="26" t="s">
        <v>137</v>
      </c>
      <c r="M544" s="10">
        <v>5129</v>
      </c>
      <c r="N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17" t="str">
        <f t="shared" si="60"/>
        <v xml:space="preserve"> </v>
      </c>
      <c r="Q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17" t="str">
        <f t="shared" si="61"/>
        <v xml:space="preserve"> </v>
      </c>
      <c r="S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17" t="str">
        <f t="shared" si="62"/>
        <v xml:space="preserve"> </v>
      </c>
      <c r="U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17" t="str">
        <f t="shared" si="63"/>
        <v xml:space="preserve"> </v>
      </c>
      <c r="X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17" t="str">
        <f t="shared" si="64"/>
        <v xml:space="preserve"> </v>
      </c>
      <c r="Z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17" t="str">
        <f t="shared" si="65"/>
        <v xml:space="preserve"> </v>
      </c>
      <c r="AB54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75" customFormat="1" ht="13.5">
      <c r="A545" s="170" t="str">
        <f t="shared" ref="A545:A608" si="66">CONCATENATE(B545,C545,D545,E545,F545,G545)</f>
        <v>71090600000000</v>
      </c>
      <c r="B545" s="171" t="s">
        <v>439</v>
      </c>
      <c r="C545" s="129" t="s">
        <v>187</v>
      </c>
      <c r="D545" s="128" t="s">
        <v>157</v>
      </c>
      <c r="E545" s="127" t="s">
        <v>441</v>
      </c>
      <c r="F545" s="172" t="s">
        <v>441</v>
      </c>
      <c r="G545" s="173" t="s">
        <v>440</v>
      </c>
      <c r="H545" s="166">
        <v>2960</v>
      </c>
      <c r="I545" s="159" t="s">
        <v>187</v>
      </c>
      <c r="J545" s="160">
        <v>6</v>
      </c>
      <c r="K545" s="160">
        <v>0</v>
      </c>
      <c r="L545" s="161" t="s">
        <v>337</v>
      </c>
      <c r="M545" s="167"/>
      <c r="N545" s="174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45" s="174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45" s="214" t="str">
        <f t="shared" si="60"/>
        <v xml:space="preserve"> </v>
      </c>
      <c r="Q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14" t="str">
        <f t="shared" si="61"/>
        <v xml:space="preserve"> </v>
      </c>
      <c r="S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14" t="str">
        <f t="shared" si="62"/>
        <v xml:space="preserve"> </v>
      </c>
      <c r="U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74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45" s="214" t="str">
        <f t="shared" si="63"/>
        <v xml:space="preserve"> </v>
      </c>
      <c r="X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14" t="str">
        <f t="shared" si="64"/>
        <v xml:space="preserve"> </v>
      </c>
      <c r="Z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14" t="str">
        <f t="shared" si="65"/>
        <v xml:space="preserve"> </v>
      </c>
      <c r="AB545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2" customFormat="1" ht="12.75">
      <c r="A546" s="170" t="str">
        <f t="shared" si="66"/>
        <v>71090600000001</v>
      </c>
      <c r="B546" s="171" t="s">
        <v>439</v>
      </c>
      <c r="C546" s="129" t="s">
        <v>187</v>
      </c>
      <c r="D546" s="128" t="s">
        <v>157</v>
      </c>
      <c r="E546" s="127" t="s">
        <v>441</v>
      </c>
      <c r="F546" s="172" t="s">
        <v>441</v>
      </c>
      <c r="G546" s="173" t="s">
        <v>96</v>
      </c>
      <c r="H546" s="22"/>
      <c r="I546" s="16"/>
      <c r="J546" s="17"/>
      <c r="K546" s="17"/>
      <c r="L546" s="27" t="s">
        <v>110</v>
      </c>
      <c r="M546" s="28"/>
      <c r="N546" s="176">
        <f>+'havelvac 7.2'!N549+'havelvac 7.3'!N549+'havelvac 7.4'!N549+'havelvac 7.5'!N549+'havelvac 7.6'!N549+'havelvac 7.7'!N549+'havelvac 7.9'!N549+'havelvac 7.8'!N549+'havelvac 7.10'!N549+'havelvac 7.11'!N549+'havelvac 7.12'!N549+'havelvac 7.13'!N547</f>
        <v>2616.6</v>
      </c>
      <c r="O546" s="176">
        <f>+'havelvac 7.2'!O549+'havelvac 7.3'!O549+'havelvac 7.4'!O549+'havelvac 7.5'!O549+'havelvac 7.6'!O549+'havelvac 7.7'!O549+'havelvac 7.9'!O549+'havelvac 7.8'!O549+'havelvac 7.10'!O549+'havelvac 7.11'!O549+'havelvac 7.12'!O549+'havelvac 7.13'!O547</f>
        <v>2616.6</v>
      </c>
      <c r="P546" s="213" t="str">
        <f t="shared" si="60"/>
        <v xml:space="preserve"> </v>
      </c>
      <c r="Q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13" t="str">
        <f t="shared" si="61"/>
        <v xml:space="preserve"> </v>
      </c>
      <c r="S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13" t="str">
        <f t="shared" si="62"/>
        <v xml:space="preserve"> </v>
      </c>
      <c r="U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76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46" s="213" t="str">
        <f t="shared" si="63"/>
        <v xml:space="preserve"> </v>
      </c>
      <c r="X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13" t="str">
        <f t="shared" si="64"/>
        <v xml:space="preserve"> </v>
      </c>
      <c r="Z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13" t="str">
        <f t="shared" si="65"/>
        <v xml:space="preserve"> </v>
      </c>
      <c r="AB54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79" customFormat="1" ht="12.75">
      <c r="A547" s="170" t="str">
        <f t="shared" si="66"/>
        <v>71090601000000</v>
      </c>
      <c r="B547" s="171" t="s">
        <v>439</v>
      </c>
      <c r="C547" s="129" t="s">
        <v>187</v>
      </c>
      <c r="D547" s="128" t="s">
        <v>157</v>
      </c>
      <c r="E547" s="127" t="s">
        <v>106</v>
      </c>
      <c r="F547" s="172" t="s">
        <v>441</v>
      </c>
      <c r="G547" s="173" t="s">
        <v>440</v>
      </c>
      <c r="H547" s="146">
        <v>2961</v>
      </c>
      <c r="I547" s="147" t="s">
        <v>187</v>
      </c>
      <c r="J547" s="148">
        <v>6</v>
      </c>
      <c r="K547" s="148">
        <v>1</v>
      </c>
      <c r="L547" s="149" t="s">
        <v>337</v>
      </c>
      <c r="M547" s="150"/>
      <c r="N547" s="178">
        <f>+'havelvac 7.2'!N551+'havelvac 7.3'!N551+'havelvac 7.4'!N551+'havelvac 7.5'!N551+'havelvac 7.6'!N551+'havelvac 7.7'!N551+'havelvac 7.9'!N551+'havelvac 7.8'!N551+'havelvac 7.10'!N551+'havelvac 7.11'!N551+'havelvac 7.12'!N551+'havelvac 7.13'!N548</f>
        <v>0</v>
      </c>
      <c r="O547" s="178">
        <f>+'havelvac 7.2'!O551+'havelvac 7.3'!O551+'havelvac 7.4'!O551+'havelvac 7.5'!O551+'havelvac 7.6'!O551+'havelvac 7.7'!O551+'havelvac 7.9'!O551+'havelvac 7.8'!O551+'havelvac 7.10'!O551+'havelvac 7.11'!O551+'havelvac 7.12'!O551+'havelvac 7.13'!O548</f>
        <v>0</v>
      </c>
      <c r="P547" s="215" t="str">
        <f t="shared" si="60"/>
        <v xml:space="preserve"> </v>
      </c>
      <c r="Q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15" t="str">
        <f t="shared" si="61"/>
        <v xml:space="preserve"> </v>
      </c>
      <c r="S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15" t="str">
        <f t="shared" si="62"/>
        <v xml:space="preserve"> </v>
      </c>
      <c r="U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78">
        <f>+'havelvac 7.2'!P551+'havelvac 7.3'!P551+'havelvac 7.4'!P551+'havelvac 7.5'!P551+'havelvac 7.6'!P551+'havelvac 7.7'!P551+'havelvac 7.9'!P551+'havelvac 7.8'!P551+'havelvac 7.10'!P551+'havelvac 7.11'!P551+'havelvac 7.12'!P551+'havelvac 7.13'!P548</f>
        <v>0</v>
      </c>
      <c r="W547" s="215" t="str">
        <f t="shared" si="63"/>
        <v xml:space="preserve"> </v>
      </c>
      <c r="X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15" t="str">
        <f t="shared" si="64"/>
        <v xml:space="preserve"> </v>
      </c>
      <c r="Z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15" t="str">
        <f t="shared" si="65"/>
        <v xml:space="preserve"> </v>
      </c>
      <c r="AB547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2" customFormat="1" ht="12.75">
      <c r="A548" s="170" t="str">
        <f t="shared" si="66"/>
        <v>71090601000001</v>
      </c>
      <c r="B548" s="171" t="s">
        <v>439</v>
      </c>
      <c r="C548" s="129" t="s">
        <v>187</v>
      </c>
      <c r="D548" s="128" t="s">
        <v>157</v>
      </c>
      <c r="E548" s="127" t="s">
        <v>106</v>
      </c>
      <c r="F548" s="172" t="s">
        <v>441</v>
      </c>
      <c r="G548" s="173" t="s">
        <v>96</v>
      </c>
      <c r="H548" s="22"/>
      <c r="I548" s="22"/>
      <c r="J548" s="23"/>
      <c r="K548" s="23"/>
      <c r="L548" s="27" t="s">
        <v>108</v>
      </c>
      <c r="M548" s="28"/>
      <c r="N548" s="176">
        <f>+'havelvac 7.2'!N552+'havelvac 7.3'!N552+'havelvac 7.4'!N552+'havelvac 7.5'!N552+'havelvac 7.6'!N552+'havelvac 7.7'!N552+'havelvac 7.9'!N552+'havelvac 7.8'!N552+'havelvac 7.10'!N552+'havelvac 7.11'!N552+'havelvac 7.12'!N552+'havelvac 7.13'!N549</f>
        <v>2616.6</v>
      </c>
      <c r="O548" s="176">
        <f>+'havelvac 7.2'!O552+'havelvac 7.3'!O552+'havelvac 7.4'!O552+'havelvac 7.5'!O552+'havelvac 7.6'!O552+'havelvac 7.7'!O552+'havelvac 7.9'!O552+'havelvac 7.8'!O552+'havelvac 7.10'!O552+'havelvac 7.11'!O552+'havelvac 7.12'!O552+'havelvac 7.13'!O549</f>
        <v>2616.6</v>
      </c>
      <c r="P548" s="213" t="str">
        <f t="shared" si="60"/>
        <v xml:space="preserve"> </v>
      </c>
      <c r="Q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13" t="str">
        <f t="shared" si="61"/>
        <v xml:space="preserve"> </v>
      </c>
      <c r="S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13" t="str">
        <f t="shared" si="62"/>
        <v xml:space="preserve"> </v>
      </c>
      <c r="U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76">
        <f>+'havelvac 7.2'!P552+'havelvac 7.3'!P552+'havelvac 7.4'!P552+'havelvac 7.5'!P552+'havelvac 7.6'!P552+'havelvac 7.7'!P552+'havelvac 7.9'!P552+'havelvac 7.8'!P552+'havelvac 7.10'!P552+'havelvac 7.11'!P552+'havelvac 7.12'!P552+'havelvac 7.13'!P549</f>
        <v>0</v>
      </c>
      <c r="W548" s="213" t="str">
        <f t="shared" si="63"/>
        <v xml:space="preserve"> </v>
      </c>
      <c r="X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13" t="str">
        <f t="shared" si="64"/>
        <v xml:space="preserve"> </v>
      </c>
      <c r="Z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13" t="str">
        <f t="shared" si="65"/>
        <v xml:space="preserve"> </v>
      </c>
      <c r="AB54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84" customFormat="1" ht="27">
      <c r="A549" s="170" t="str">
        <f t="shared" si="66"/>
        <v>71090601010000</v>
      </c>
      <c r="B549" s="171" t="s">
        <v>439</v>
      </c>
      <c r="C549" s="129" t="s">
        <v>187</v>
      </c>
      <c r="D549" s="128" t="s">
        <v>157</v>
      </c>
      <c r="E549" s="127" t="s">
        <v>106</v>
      </c>
      <c r="F549" s="172" t="s">
        <v>106</v>
      </c>
      <c r="G549" s="173" t="s">
        <v>440</v>
      </c>
      <c r="H549" s="141"/>
      <c r="I549" s="142"/>
      <c r="J549" s="143"/>
      <c r="K549" s="143"/>
      <c r="L549" s="24" t="s">
        <v>338</v>
      </c>
      <c r="M549" s="25"/>
      <c r="N549" s="183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49" s="183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49" s="216" t="str">
        <f t="shared" si="60"/>
        <v xml:space="preserve"> </v>
      </c>
      <c r="Q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16" t="str">
        <f t="shared" si="61"/>
        <v xml:space="preserve"> </v>
      </c>
      <c r="S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16" t="str">
        <f t="shared" si="62"/>
        <v xml:space="preserve"> </v>
      </c>
      <c r="U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83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49" s="216" t="str">
        <f t="shared" si="63"/>
        <v xml:space="preserve"> </v>
      </c>
      <c r="X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16" t="str">
        <f t="shared" si="64"/>
        <v xml:space="preserve"> </v>
      </c>
      <c r="Z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16" t="str">
        <f t="shared" si="65"/>
        <v xml:space="preserve"> </v>
      </c>
      <c r="AB54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2" customFormat="1" ht="25.5">
      <c r="A550" s="170" t="str">
        <f t="shared" si="66"/>
        <v>71090601014251</v>
      </c>
      <c r="B550" s="171" t="s">
        <v>439</v>
      </c>
      <c r="C550" s="129" t="s">
        <v>187</v>
      </c>
      <c r="D550" s="128" t="s">
        <v>157</v>
      </c>
      <c r="E550" s="127" t="s">
        <v>106</v>
      </c>
      <c r="F550" s="172" t="s">
        <v>106</v>
      </c>
      <c r="G550" s="126">
        <v>4251</v>
      </c>
      <c r="H550" s="15"/>
      <c r="I550" s="22"/>
      <c r="J550" s="23"/>
      <c r="K550" s="23"/>
      <c r="L550" s="27" t="s">
        <v>142</v>
      </c>
      <c r="M550" s="11">
        <v>4251</v>
      </c>
      <c r="N550" s="16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50" s="16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50" s="217" t="str">
        <f t="shared" si="60"/>
        <v xml:space="preserve"> </v>
      </c>
      <c r="Q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17" t="str">
        <f t="shared" si="61"/>
        <v xml:space="preserve"> </v>
      </c>
      <c r="S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17" t="str">
        <f t="shared" si="62"/>
        <v xml:space="preserve"> </v>
      </c>
      <c r="U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6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50" s="217" t="str">
        <f t="shared" si="63"/>
        <v xml:space="preserve"> </v>
      </c>
      <c r="X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17" t="str">
        <f t="shared" si="64"/>
        <v xml:space="preserve"> </v>
      </c>
      <c r="Z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17" t="str">
        <f t="shared" si="65"/>
        <v xml:space="preserve"> </v>
      </c>
      <c r="AB55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2" customFormat="1" hidden="1">
      <c r="A551" s="170" t="str">
        <f t="shared" si="66"/>
        <v>71090601015113</v>
      </c>
      <c r="B551" s="171" t="s">
        <v>439</v>
      </c>
      <c r="C551" s="129" t="s">
        <v>187</v>
      </c>
      <c r="D551" s="128" t="s">
        <v>157</v>
      </c>
      <c r="E551" s="127" t="s">
        <v>106</v>
      </c>
      <c r="F551" s="172" t="s">
        <v>106</v>
      </c>
      <c r="G551" s="126">
        <v>5113</v>
      </c>
      <c r="H551" s="22"/>
      <c r="I551" s="22"/>
      <c r="J551" s="23"/>
      <c r="K551" s="23"/>
      <c r="L551" s="29" t="s">
        <v>143</v>
      </c>
      <c r="M551" s="44">
        <v>5113</v>
      </c>
      <c r="N551" s="169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51" s="169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51" s="217" t="str">
        <f t="shared" si="60"/>
        <v xml:space="preserve"> </v>
      </c>
      <c r="Q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17" t="str">
        <f t="shared" si="61"/>
        <v xml:space="preserve"> </v>
      </c>
      <c r="S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17" t="str">
        <f t="shared" si="62"/>
        <v xml:space="preserve"> </v>
      </c>
      <c r="U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69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51" s="217" t="str">
        <f t="shared" si="63"/>
        <v xml:space="preserve"> </v>
      </c>
      <c r="X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17" t="str">
        <f t="shared" si="64"/>
        <v xml:space="preserve"> </v>
      </c>
      <c r="Z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17" t="str">
        <f t="shared" si="65"/>
        <v xml:space="preserve"> </v>
      </c>
      <c r="AB55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84" customFormat="1" ht="27" hidden="1">
      <c r="A552" s="170" t="str">
        <f t="shared" si="66"/>
        <v>71090601020000</v>
      </c>
      <c r="B552" s="171" t="s">
        <v>439</v>
      </c>
      <c r="C552" s="129" t="s">
        <v>187</v>
      </c>
      <c r="D552" s="128" t="s">
        <v>157</v>
      </c>
      <c r="E552" s="127" t="s">
        <v>106</v>
      </c>
      <c r="F552" s="172" t="s">
        <v>140</v>
      </c>
      <c r="G552" s="173" t="s">
        <v>440</v>
      </c>
      <c r="H552" s="141"/>
      <c r="I552" s="142"/>
      <c r="J552" s="143"/>
      <c r="K552" s="143"/>
      <c r="L552" s="24" t="s">
        <v>339</v>
      </c>
      <c r="M552" s="25"/>
      <c r="N552" s="183">
        <f>+'havelvac 7.2'!N557+'havelvac 7.3'!N557+'havelvac 7.4'!N557+'havelvac 7.5'!N557+'havelvac 7.6'!N557+'havelvac 7.7'!N557+'havelvac 7.9'!N557+'havelvac 7.8'!N557+'havelvac 7.10'!N557+'havelvac 7.11'!N557+'havelvac 7.12'!N557+'havelvac 7.13'!N554</f>
        <v>0</v>
      </c>
      <c r="O552" s="183">
        <f>+'havelvac 7.2'!O557+'havelvac 7.3'!O557+'havelvac 7.4'!O557+'havelvac 7.5'!O557+'havelvac 7.6'!O557+'havelvac 7.7'!O557+'havelvac 7.9'!O557+'havelvac 7.8'!O557+'havelvac 7.10'!O557+'havelvac 7.11'!O557+'havelvac 7.12'!O557+'havelvac 7.13'!O554</f>
        <v>0</v>
      </c>
      <c r="P552" s="216" t="str">
        <f t="shared" si="60"/>
        <v xml:space="preserve"> </v>
      </c>
      <c r="Q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16" t="str">
        <f t="shared" si="61"/>
        <v xml:space="preserve"> </v>
      </c>
      <c r="S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16" t="str">
        <f t="shared" si="62"/>
        <v xml:space="preserve"> </v>
      </c>
      <c r="U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83">
        <f>+'havelvac 7.2'!P557+'havelvac 7.3'!P557+'havelvac 7.4'!P557+'havelvac 7.5'!P557+'havelvac 7.6'!P557+'havelvac 7.7'!P557+'havelvac 7.9'!P557+'havelvac 7.8'!P557+'havelvac 7.10'!P557+'havelvac 7.11'!P557+'havelvac 7.12'!P557+'havelvac 7.13'!P554</f>
        <v>0</v>
      </c>
      <c r="W552" s="216" t="str">
        <f t="shared" si="63"/>
        <v xml:space="preserve"> </v>
      </c>
      <c r="X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16" t="str">
        <f t="shared" si="64"/>
        <v xml:space="preserve"> </v>
      </c>
      <c r="Z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16" t="str">
        <f t="shared" si="65"/>
        <v xml:space="preserve"> </v>
      </c>
      <c r="AB552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2" customFormat="1" hidden="1">
      <c r="A553" s="170" t="str">
        <f t="shared" si="66"/>
        <v>71090601024639</v>
      </c>
      <c r="B553" s="171" t="s">
        <v>439</v>
      </c>
      <c r="C553" s="129" t="s">
        <v>187</v>
      </c>
      <c r="D553" s="128" t="s">
        <v>157</v>
      </c>
      <c r="E553" s="127" t="s">
        <v>106</v>
      </c>
      <c r="F553" s="172" t="s">
        <v>140</v>
      </c>
      <c r="G553" s="126">
        <v>4639</v>
      </c>
      <c r="H553" s="22"/>
      <c r="I553" s="22"/>
      <c r="J553" s="23"/>
      <c r="K553" s="23"/>
      <c r="L553" s="26" t="s">
        <v>167</v>
      </c>
      <c r="M553" s="10">
        <v>4639</v>
      </c>
      <c r="N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7.13'!N555</f>
        <v>#REF!</v>
      </c>
      <c r="O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7.13'!O555</f>
        <v>#REF!</v>
      </c>
      <c r="P553" s="217" t="str">
        <f t="shared" si="60"/>
        <v xml:space="preserve"> </v>
      </c>
      <c r="Q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17" t="str">
        <f t="shared" si="61"/>
        <v xml:space="preserve"> </v>
      </c>
      <c r="S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17" t="str">
        <f t="shared" si="62"/>
        <v xml:space="preserve"> </v>
      </c>
      <c r="U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7.13'!P555</f>
        <v>#REF!</v>
      </c>
      <c r="W553" s="217" t="str">
        <f t="shared" si="63"/>
        <v xml:space="preserve"> </v>
      </c>
      <c r="X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17" t="str">
        <f t="shared" si="64"/>
        <v xml:space="preserve"> </v>
      </c>
      <c r="Z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17" t="str">
        <f t="shared" si="65"/>
        <v xml:space="preserve"> </v>
      </c>
      <c r="AB55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84" customFormat="1" ht="40.5" hidden="1">
      <c r="A554" s="170" t="str">
        <f t="shared" si="66"/>
        <v>71090601030000</v>
      </c>
      <c r="B554" s="171" t="s">
        <v>439</v>
      </c>
      <c r="C554" s="129" t="s">
        <v>187</v>
      </c>
      <c r="D554" s="128" t="s">
        <v>157</v>
      </c>
      <c r="E554" s="127" t="s">
        <v>106</v>
      </c>
      <c r="F554" s="172" t="s">
        <v>442</v>
      </c>
      <c r="G554" s="173" t="s">
        <v>440</v>
      </c>
      <c r="H554" s="141"/>
      <c r="I554" s="142"/>
      <c r="J554" s="143"/>
      <c r="K554" s="143"/>
      <c r="L554" s="24" t="s">
        <v>340</v>
      </c>
      <c r="M554" s="25"/>
      <c r="N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7.13'!N557</f>
        <v>#REF!</v>
      </c>
      <c r="O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7.13'!O557</f>
        <v>#REF!</v>
      </c>
      <c r="P554" s="216" t="str">
        <f t="shared" si="60"/>
        <v xml:space="preserve"> </v>
      </c>
      <c r="Q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16" t="str">
        <f t="shared" si="61"/>
        <v xml:space="preserve"> </v>
      </c>
      <c r="S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16" t="str">
        <f t="shared" si="62"/>
        <v xml:space="preserve"> </v>
      </c>
      <c r="U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7.13'!P557</f>
        <v>#REF!</v>
      </c>
      <c r="W554" s="216" t="str">
        <f t="shared" si="63"/>
        <v xml:space="preserve"> </v>
      </c>
      <c r="X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16" t="str">
        <f t="shared" si="64"/>
        <v xml:space="preserve"> </v>
      </c>
      <c r="Z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16" t="str">
        <f t="shared" si="65"/>
        <v xml:space="preserve"> </v>
      </c>
      <c r="AB554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2" customFormat="1" hidden="1">
      <c r="A555" s="170" t="str">
        <f t="shared" si="66"/>
        <v>71090601034639</v>
      </c>
      <c r="B555" s="171" t="s">
        <v>439</v>
      </c>
      <c r="C555" s="129" t="s">
        <v>187</v>
      </c>
      <c r="D555" s="128" t="s">
        <v>157</v>
      </c>
      <c r="E555" s="127" t="s">
        <v>106</v>
      </c>
      <c r="F555" s="172" t="s">
        <v>442</v>
      </c>
      <c r="G555" s="126">
        <v>4639</v>
      </c>
      <c r="H555" s="22"/>
      <c r="I555" s="22"/>
      <c r="J555" s="23"/>
      <c r="K555" s="23"/>
      <c r="L555" s="26" t="s">
        <v>167</v>
      </c>
      <c r="M555" s="10">
        <v>4639</v>
      </c>
      <c r="N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17" t="str">
        <f t="shared" si="60"/>
        <v xml:space="preserve"> </v>
      </c>
      <c r="Q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17" t="str">
        <f t="shared" si="61"/>
        <v xml:space="preserve"> </v>
      </c>
      <c r="S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17" t="str">
        <f t="shared" si="62"/>
        <v xml:space="preserve"> </v>
      </c>
      <c r="U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17" t="str">
        <f t="shared" si="63"/>
        <v xml:space="preserve"> </v>
      </c>
      <c r="X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17" t="str">
        <f t="shared" si="64"/>
        <v xml:space="preserve"> </v>
      </c>
      <c r="Z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17" t="str">
        <f t="shared" si="65"/>
        <v xml:space="preserve"> </v>
      </c>
      <c r="AB55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84" customFormat="1" ht="13.5" hidden="1">
      <c r="A556" s="170" t="str">
        <f t="shared" si="66"/>
        <v>71090601040000</v>
      </c>
      <c r="B556" s="171" t="s">
        <v>439</v>
      </c>
      <c r="C556" s="129" t="s">
        <v>187</v>
      </c>
      <c r="D556" s="128" t="s">
        <v>157</v>
      </c>
      <c r="E556" s="127" t="s">
        <v>106</v>
      </c>
      <c r="F556" s="172" t="s">
        <v>155</v>
      </c>
      <c r="G556" s="173" t="s">
        <v>440</v>
      </c>
      <c r="H556" s="142"/>
      <c r="I556" s="142"/>
      <c r="J556" s="143"/>
      <c r="K556" s="143"/>
      <c r="L556" s="24" t="s">
        <v>341</v>
      </c>
      <c r="M556" s="25"/>
      <c r="N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16" t="str">
        <f t="shared" si="60"/>
        <v xml:space="preserve"> </v>
      </c>
      <c r="Q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16" t="str">
        <f t="shared" si="61"/>
        <v xml:space="preserve"> </v>
      </c>
      <c r="S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16" t="str">
        <f t="shared" si="62"/>
        <v xml:space="preserve"> </v>
      </c>
      <c r="U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16" t="str">
        <f t="shared" si="63"/>
        <v xml:space="preserve"> </v>
      </c>
      <c r="X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16" t="str">
        <f t="shared" si="64"/>
        <v xml:space="preserve"> </v>
      </c>
      <c r="Z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16" t="str">
        <f t="shared" si="65"/>
        <v xml:space="preserve"> </v>
      </c>
      <c r="AB556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2" customFormat="1" hidden="1">
      <c r="A557" s="170" t="str">
        <f t="shared" si="66"/>
        <v>71090601045113</v>
      </c>
      <c r="B557" s="171" t="s">
        <v>439</v>
      </c>
      <c r="C557" s="129" t="s">
        <v>187</v>
      </c>
      <c r="D557" s="128" t="s">
        <v>157</v>
      </c>
      <c r="E557" s="127" t="s">
        <v>106</v>
      </c>
      <c r="F557" s="172" t="s">
        <v>155</v>
      </c>
      <c r="G557" s="126">
        <v>5113</v>
      </c>
      <c r="H557" s="22"/>
      <c r="I557" s="22"/>
      <c r="J557" s="23"/>
      <c r="K557" s="23"/>
      <c r="L557" s="29" t="s">
        <v>143</v>
      </c>
      <c r="M557" s="44">
        <v>5113</v>
      </c>
      <c r="N557" s="169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57" s="169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57" s="217" t="str">
        <f t="shared" si="60"/>
        <v xml:space="preserve"> </v>
      </c>
      <c r="Q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17" t="str">
        <f t="shared" si="61"/>
        <v xml:space="preserve"> </v>
      </c>
      <c r="S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17" t="str">
        <f t="shared" si="62"/>
        <v xml:space="preserve"> </v>
      </c>
      <c r="U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69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57" s="217" t="str">
        <f t="shared" si="63"/>
        <v xml:space="preserve"> </v>
      </c>
      <c r="X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17" t="str">
        <f t="shared" si="64"/>
        <v xml:space="preserve"> </v>
      </c>
      <c r="Z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17" t="str">
        <f t="shared" si="65"/>
        <v xml:space="preserve"> </v>
      </c>
      <c r="AB55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84" customFormat="1" ht="40.5" hidden="1">
      <c r="A558" s="170" t="str">
        <f t="shared" si="66"/>
        <v>71090601050000</v>
      </c>
      <c r="B558" s="171" t="s">
        <v>439</v>
      </c>
      <c r="C558" s="129" t="s">
        <v>187</v>
      </c>
      <c r="D558" s="128" t="s">
        <v>157</v>
      </c>
      <c r="E558" s="127" t="s">
        <v>106</v>
      </c>
      <c r="F558" s="172" t="s">
        <v>149</v>
      </c>
      <c r="G558" s="173" t="s">
        <v>440</v>
      </c>
      <c r="H558" s="142"/>
      <c r="I558" s="142"/>
      <c r="J558" s="143"/>
      <c r="K558" s="143"/>
      <c r="L558" s="24" t="s">
        <v>342</v>
      </c>
      <c r="M558" s="25"/>
      <c r="N558" s="183" t="e">
        <f>+'havelvac 7.2'!N561+'havelvac 7.3'!N561+'havelvac 7.4'!N561+'havelvac 7.5'!N561+'havelvac 7.6'!N561+'havelvac 7.7'!N561+'havelvac 7.9'!N561+'havelvac 7.8'!N561+'havelvac 7.10'!N561+'havelvac 7.11'!N561+'havelvac 7.12'!N561+'havelvac 7.13'!#REF!</f>
        <v>#REF!</v>
      </c>
      <c r="O558" s="183" t="e">
        <f>+'havelvac 7.2'!O561+'havelvac 7.3'!O561+'havelvac 7.4'!O561+'havelvac 7.5'!O561+'havelvac 7.6'!O561+'havelvac 7.7'!O561+'havelvac 7.9'!O561+'havelvac 7.8'!O561+'havelvac 7.10'!O561+'havelvac 7.11'!O561+'havelvac 7.12'!O561+'havelvac 7.13'!#REF!</f>
        <v>#REF!</v>
      </c>
      <c r="P558" s="216" t="str">
        <f t="shared" si="60"/>
        <v xml:space="preserve"> </v>
      </c>
      <c r="Q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16" t="str">
        <f t="shared" si="61"/>
        <v xml:space="preserve"> </v>
      </c>
      <c r="S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16" t="str">
        <f t="shared" si="62"/>
        <v xml:space="preserve"> </v>
      </c>
      <c r="U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83" t="e">
        <f>+'havelvac 7.2'!P561+'havelvac 7.3'!P561+'havelvac 7.4'!P561+'havelvac 7.5'!P561+'havelvac 7.6'!P561+'havelvac 7.7'!P561+'havelvac 7.9'!P561+'havelvac 7.8'!P561+'havelvac 7.10'!P561+'havelvac 7.11'!P561+'havelvac 7.12'!P561+'havelvac 7.13'!#REF!</f>
        <v>#REF!</v>
      </c>
      <c r="W558" s="216" t="str">
        <f t="shared" si="63"/>
        <v xml:space="preserve"> </v>
      </c>
      <c r="X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16" t="str">
        <f t="shared" si="64"/>
        <v xml:space="preserve"> </v>
      </c>
      <c r="Z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16" t="str">
        <f t="shared" si="65"/>
        <v xml:space="preserve"> </v>
      </c>
      <c r="AB558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2" customFormat="1" hidden="1">
      <c r="A559" s="170" t="str">
        <f t="shared" si="66"/>
        <v>71090601054239</v>
      </c>
      <c r="B559" s="171" t="s">
        <v>439</v>
      </c>
      <c r="C559" s="129" t="s">
        <v>187</v>
      </c>
      <c r="D559" s="128" t="s">
        <v>157</v>
      </c>
      <c r="E559" s="127" t="s">
        <v>106</v>
      </c>
      <c r="F559" s="172" t="s">
        <v>149</v>
      </c>
      <c r="G559" s="173">
        <v>4239</v>
      </c>
      <c r="H559" s="22"/>
      <c r="I559" s="22"/>
      <c r="J559" s="23"/>
      <c r="K559" s="23"/>
      <c r="L559" s="26" t="s">
        <v>125</v>
      </c>
      <c r="M559" s="10">
        <v>4239</v>
      </c>
      <c r="N559" s="169">
        <f>+'havelvac 7.2'!N563+'havelvac 7.3'!N563+'havelvac 7.4'!N563+'havelvac 7.5'!N563+'havelvac 7.6'!N563+'havelvac 7.7'!N563+'havelvac 7.9'!N563+'havelvac 7.8'!N563+'havelvac 7.10'!N563+'havelvac 7.11'!N563+'havelvac 7.12'!N563+'havelvac 7.13'!N560</f>
        <v>0</v>
      </c>
      <c r="O559" s="169">
        <f>+'havelvac 7.2'!O563+'havelvac 7.3'!O563+'havelvac 7.4'!O563+'havelvac 7.5'!O563+'havelvac 7.6'!O563+'havelvac 7.7'!O563+'havelvac 7.9'!O563+'havelvac 7.8'!O563+'havelvac 7.10'!O563+'havelvac 7.11'!O563+'havelvac 7.12'!O563+'havelvac 7.13'!O560</f>
        <v>0</v>
      </c>
      <c r="P559" s="217" t="str">
        <f t="shared" si="60"/>
        <v xml:space="preserve"> </v>
      </c>
      <c r="Q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17" t="str">
        <f t="shared" si="61"/>
        <v xml:space="preserve"> </v>
      </c>
      <c r="S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17" t="str">
        <f t="shared" si="62"/>
        <v xml:space="preserve"> </v>
      </c>
      <c r="U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69">
        <f>+'havelvac 7.2'!P563+'havelvac 7.3'!P563+'havelvac 7.4'!P563+'havelvac 7.5'!P563+'havelvac 7.6'!P563+'havelvac 7.7'!P563+'havelvac 7.9'!P563+'havelvac 7.8'!P563+'havelvac 7.10'!P563+'havelvac 7.11'!P563+'havelvac 7.12'!P563+'havelvac 7.13'!P560</f>
        <v>0</v>
      </c>
      <c r="W559" s="217" t="str">
        <f t="shared" si="63"/>
        <v xml:space="preserve"> </v>
      </c>
      <c r="X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17" t="str">
        <f t="shared" si="64"/>
        <v xml:space="preserve"> </v>
      </c>
      <c r="Z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17" t="str">
        <f t="shared" si="65"/>
        <v xml:space="preserve"> </v>
      </c>
      <c r="AB55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2" customFormat="1" ht="25.5" hidden="1">
      <c r="A560" s="170" t="str">
        <f t="shared" si="66"/>
        <v>71090601054637</v>
      </c>
      <c r="B560" s="186" t="s">
        <v>439</v>
      </c>
      <c r="C560" s="129" t="s">
        <v>187</v>
      </c>
      <c r="D560" s="128" t="s">
        <v>157</v>
      </c>
      <c r="E560" s="127" t="s">
        <v>106</v>
      </c>
      <c r="F560" s="172" t="s">
        <v>149</v>
      </c>
      <c r="G560" s="126">
        <v>4637</v>
      </c>
      <c r="H560" s="177"/>
      <c r="I560" s="180"/>
      <c r="J560" s="187"/>
      <c r="K560" s="188"/>
      <c r="L560" s="189" t="s">
        <v>215</v>
      </c>
      <c r="M560" s="11">
        <v>4637</v>
      </c>
      <c r="N560" s="169">
        <f>+'havelvac 7.2'!N564+'havelvac 7.3'!N564+'havelvac 7.4'!N564+'havelvac 7.5'!N564+'havelvac 7.6'!N564+'havelvac 7.7'!N564+'havelvac 7.9'!N564+'havelvac 7.8'!N564+'havelvac 7.10'!N564+'havelvac 7.11'!N564+'havelvac 7.12'!N564+'havelvac 7.13'!N561</f>
        <v>0</v>
      </c>
      <c r="O560" s="169">
        <f>+'havelvac 7.2'!O564+'havelvac 7.3'!O564+'havelvac 7.4'!O564+'havelvac 7.5'!O564+'havelvac 7.6'!O564+'havelvac 7.7'!O564+'havelvac 7.9'!O564+'havelvac 7.8'!O564+'havelvac 7.10'!O564+'havelvac 7.11'!O564+'havelvac 7.12'!O564+'havelvac 7.13'!O561</f>
        <v>0</v>
      </c>
      <c r="P560" s="217" t="str">
        <f t="shared" si="60"/>
        <v xml:space="preserve"> </v>
      </c>
      <c r="Q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17" t="str">
        <f t="shared" si="61"/>
        <v xml:space="preserve"> </v>
      </c>
      <c r="S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17" t="str">
        <f t="shared" si="62"/>
        <v xml:space="preserve"> </v>
      </c>
      <c r="U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69">
        <f>+'havelvac 7.2'!P564+'havelvac 7.3'!P564+'havelvac 7.4'!P564+'havelvac 7.5'!P564+'havelvac 7.6'!P564+'havelvac 7.7'!P564+'havelvac 7.9'!P564+'havelvac 7.8'!P564+'havelvac 7.10'!P564+'havelvac 7.11'!P564+'havelvac 7.12'!P564+'havelvac 7.13'!P561</f>
        <v>0</v>
      </c>
      <c r="W560" s="217" t="str">
        <f t="shared" si="63"/>
        <v xml:space="preserve"> </v>
      </c>
      <c r="X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17" t="str">
        <f t="shared" si="64"/>
        <v xml:space="preserve"> </v>
      </c>
      <c r="Z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17" t="str">
        <f t="shared" si="65"/>
        <v xml:space="preserve"> </v>
      </c>
      <c r="AB56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58" customFormat="1">
      <c r="A561" s="118" t="str">
        <f t="shared" si="66"/>
        <v>71100000000000</v>
      </c>
      <c r="B561" s="120" t="s">
        <v>439</v>
      </c>
      <c r="C561" s="113" t="s">
        <v>189</v>
      </c>
      <c r="D561" s="114" t="s">
        <v>441</v>
      </c>
      <c r="E561" s="123" t="s">
        <v>441</v>
      </c>
      <c r="F561" s="124" t="s">
        <v>441</v>
      </c>
      <c r="G561" s="125" t="s">
        <v>440</v>
      </c>
      <c r="H561" s="164">
        <v>3000</v>
      </c>
      <c r="I561" s="198" t="s">
        <v>189</v>
      </c>
      <c r="J561" s="199">
        <v>0</v>
      </c>
      <c r="K561" s="199">
        <v>0</v>
      </c>
      <c r="L561" s="156" t="s">
        <v>343</v>
      </c>
      <c r="M561" s="165"/>
      <c r="N561" s="157">
        <f>+'havelvac 7.2'!N565+'havelvac 7.3'!N565+'havelvac 7.4'!N565+'havelvac 7.5'!N565+'havelvac 7.6'!N565+'havelvac 7.7'!N565+'havelvac 7.9'!N565+'havelvac 7.8'!N565+'havelvac 7.10'!N565+'havelvac 7.11'!N565+'havelvac 7.12'!N565+'havelvac 7.13'!N563</f>
        <v>0</v>
      </c>
      <c r="O561" s="157">
        <f>+'havelvac 7.2'!O565+'havelvac 7.3'!O565+'havelvac 7.4'!O565+'havelvac 7.5'!O565+'havelvac 7.6'!O565+'havelvac 7.7'!O565+'havelvac 7.9'!O565+'havelvac 7.8'!O565+'havelvac 7.10'!O565+'havelvac 7.11'!O565+'havelvac 7.12'!O565+'havelvac 7.13'!O563</f>
        <v>0</v>
      </c>
      <c r="P561" s="212" t="str">
        <f t="shared" si="60"/>
        <v xml:space="preserve"> </v>
      </c>
      <c r="Q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12" t="str">
        <f t="shared" si="61"/>
        <v xml:space="preserve"> </v>
      </c>
      <c r="S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12" t="str">
        <f t="shared" si="62"/>
        <v xml:space="preserve"> </v>
      </c>
      <c r="U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57">
        <f>+'havelvac 7.2'!P565+'havelvac 7.3'!P565+'havelvac 7.4'!P565+'havelvac 7.5'!P565+'havelvac 7.6'!P565+'havelvac 7.7'!P565+'havelvac 7.9'!P565+'havelvac 7.8'!P565+'havelvac 7.10'!P565+'havelvac 7.11'!P565+'havelvac 7.12'!P565+'havelvac 7.13'!P563</f>
        <v>0</v>
      </c>
      <c r="W561" s="212" t="str">
        <f t="shared" si="63"/>
        <v xml:space="preserve"> </v>
      </c>
      <c r="X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12" t="str">
        <f t="shared" si="64"/>
        <v xml:space="preserve"> </v>
      </c>
      <c r="Z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12" t="str">
        <f t="shared" si="65"/>
        <v xml:space="preserve"> </v>
      </c>
      <c r="AB561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2" customFormat="1" ht="12.75">
      <c r="A562" s="170" t="str">
        <f t="shared" si="66"/>
        <v>71100000000001</v>
      </c>
      <c r="B562" s="171" t="s">
        <v>439</v>
      </c>
      <c r="C562" s="129" t="s">
        <v>189</v>
      </c>
      <c r="D562" s="128" t="s">
        <v>441</v>
      </c>
      <c r="E562" s="127" t="s">
        <v>441</v>
      </c>
      <c r="F562" s="172" t="s">
        <v>441</v>
      </c>
      <c r="G562" s="173" t="s">
        <v>96</v>
      </c>
      <c r="H562" s="22"/>
      <c r="I562" s="16"/>
      <c r="J562" s="17"/>
      <c r="K562" s="17"/>
      <c r="L562" s="27" t="s">
        <v>108</v>
      </c>
      <c r="M562" s="28"/>
      <c r="N562" s="176">
        <f>+'havelvac 7.2'!N566+'havelvac 7.3'!N566+'havelvac 7.4'!N566+'havelvac 7.5'!N566+'havelvac 7.6'!N566+'havelvac 7.7'!N566+'havelvac 7.9'!N566+'havelvac 7.8'!N566+'havelvac 7.10'!N566+'havelvac 7.11'!N566+'havelvac 7.12'!N566+'havelvac 7.13'!N564</f>
        <v>0</v>
      </c>
      <c r="O562" s="176">
        <f>+'havelvac 7.2'!O566+'havelvac 7.3'!O566+'havelvac 7.4'!O566+'havelvac 7.5'!O566+'havelvac 7.6'!O566+'havelvac 7.7'!O566+'havelvac 7.9'!O566+'havelvac 7.8'!O566+'havelvac 7.10'!O566+'havelvac 7.11'!O566+'havelvac 7.12'!O566+'havelvac 7.13'!O564</f>
        <v>0</v>
      </c>
      <c r="P562" s="213" t="str">
        <f t="shared" si="60"/>
        <v xml:space="preserve"> </v>
      </c>
      <c r="Q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13" t="str">
        <f t="shared" si="61"/>
        <v xml:space="preserve"> </v>
      </c>
      <c r="S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13" t="str">
        <f t="shared" si="62"/>
        <v xml:space="preserve"> </v>
      </c>
      <c r="U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76">
        <f>+'havelvac 7.2'!P566+'havelvac 7.3'!P566+'havelvac 7.4'!P566+'havelvac 7.5'!P566+'havelvac 7.6'!P566+'havelvac 7.7'!P566+'havelvac 7.9'!P566+'havelvac 7.8'!P566+'havelvac 7.10'!P566+'havelvac 7.11'!P566+'havelvac 7.12'!P566+'havelvac 7.13'!P564</f>
        <v>0</v>
      </c>
      <c r="W562" s="213" t="str">
        <f t="shared" si="63"/>
        <v xml:space="preserve"> </v>
      </c>
      <c r="X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13" t="str">
        <f t="shared" si="64"/>
        <v xml:space="preserve"> </v>
      </c>
      <c r="Z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13" t="str">
        <f t="shared" si="65"/>
        <v xml:space="preserve"> </v>
      </c>
      <c r="AB56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75" customFormat="1" ht="27">
      <c r="A563" s="170" t="str">
        <f t="shared" si="66"/>
        <v>71100700000000</v>
      </c>
      <c r="B563" s="171" t="s">
        <v>439</v>
      </c>
      <c r="C563" s="129" t="s">
        <v>189</v>
      </c>
      <c r="D563" s="128" t="s">
        <v>183</v>
      </c>
      <c r="E563" s="127" t="s">
        <v>441</v>
      </c>
      <c r="F563" s="172" t="s">
        <v>441</v>
      </c>
      <c r="G563" s="173" t="s">
        <v>440</v>
      </c>
      <c r="H563" s="166">
        <v>3070</v>
      </c>
      <c r="I563" s="159" t="s">
        <v>189</v>
      </c>
      <c r="J563" s="160">
        <v>7</v>
      </c>
      <c r="K563" s="160">
        <v>0</v>
      </c>
      <c r="L563" s="161" t="s">
        <v>344</v>
      </c>
      <c r="M563" s="167"/>
      <c r="N563" s="174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63" s="174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63" s="214" t="str">
        <f t="shared" si="60"/>
        <v xml:space="preserve"> </v>
      </c>
      <c r="Q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14" t="str">
        <f t="shared" si="61"/>
        <v xml:space="preserve"> </v>
      </c>
      <c r="S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14" t="str">
        <f t="shared" si="62"/>
        <v xml:space="preserve"> </v>
      </c>
      <c r="U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74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63" s="214" t="str">
        <f t="shared" si="63"/>
        <v xml:space="preserve"> </v>
      </c>
      <c r="X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14" t="str">
        <f t="shared" si="64"/>
        <v xml:space="preserve"> </v>
      </c>
      <c r="Z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14" t="str">
        <f t="shared" si="65"/>
        <v xml:space="preserve"> </v>
      </c>
      <c r="AB563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2" customFormat="1" ht="12.75">
      <c r="A564" s="170" t="str">
        <f t="shared" si="66"/>
        <v>71100700000001</v>
      </c>
      <c r="B564" s="171" t="s">
        <v>439</v>
      </c>
      <c r="C564" s="129" t="s">
        <v>189</v>
      </c>
      <c r="D564" s="128" t="s">
        <v>183</v>
      </c>
      <c r="E564" s="127" t="s">
        <v>441</v>
      </c>
      <c r="F564" s="172" t="s">
        <v>441</v>
      </c>
      <c r="G564" s="173" t="s">
        <v>96</v>
      </c>
      <c r="H564" s="22"/>
      <c r="I564" s="16"/>
      <c r="J564" s="17"/>
      <c r="K564" s="17"/>
      <c r="L564" s="27" t="s">
        <v>110</v>
      </c>
      <c r="M564" s="28"/>
      <c r="N564" s="176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64" s="176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64" s="213" t="str">
        <f t="shared" si="60"/>
        <v xml:space="preserve"> </v>
      </c>
      <c r="Q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13" t="str">
        <f t="shared" si="61"/>
        <v xml:space="preserve"> </v>
      </c>
      <c r="S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13" t="str">
        <f t="shared" si="62"/>
        <v xml:space="preserve"> </v>
      </c>
      <c r="U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76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64" s="213" t="str">
        <f t="shared" si="63"/>
        <v xml:space="preserve"> </v>
      </c>
      <c r="X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13" t="str">
        <f t="shared" si="64"/>
        <v xml:space="preserve"> </v>
      </c>
      <c r="Z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13" t="str">
        <f t="shared" si="65"/>
        <v xml:space="preserve"> </v>
      </c>
      <c r="AB56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79" customFormat="1" ht="25.5">
      <c r="A565" s="170" t="str">
        <f t="shared" si="66"/>
        <v>71100701000000</v>
      </c>
      <c r="B565" s="171" t="s">
        <v>439</v>
      </c>
      <c r="C565" s="129" t="s">
        <v>189</v>
      </c>
      <c r="D565" s="128" t="s">
        <v>183</v>
      </c>
      <c r="E565" s="127" t="s">
        <v>106</v>
      </c>
      <c r="F565" s="172" t="s">
        <v>441</v>
      </c>
      <c r="G565" s="173" t="s">
        <v>440</v>
      </c>
      <c r="H565" s="146">
        <v>3071</v>
      </c>
      <c r="I565" s="147" t="s">
        <v>189</v>
      </c>
      <c r="J565" s="148">
        <v>7</v>
      </c>
      <c r="K565" s="148">
        <v>1</v>
      </c>
      <c r="L565" s="149" t="s">
        <v>344</v>
      </c>
      <c r="M565" s="150"/>
      <c r="N565" s="178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65" s="178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65" s="215" t="str">
        <f t="shared" si="60"/>
        <v xml:space="preserve"> </v>
      </c>
      <c r="Q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15" t="str">
        <f t="shared" si="61"/>
        <v xml:space="preserve"> </v>
      </c>
      <c r="S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15" t="str">
        <f t="shared" si="62"/>
        <v xml:space="preserve"> </v>
      </c>
      <c r="U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78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65" s="215" t="str">
        <f t="shared" si="63"/>
        <v xml:space="preserve"> </v>
      </c>
      <c r="X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15" t="str">
        <f t="shared" si="64"/>
        <v xml:space="preserve"> </v>
      </c>
      <c r="Z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15" t="str">
        <f t="shared" si="65"/>
        <v xml:space="preserve"> </v>
      </c>
      <c r="AB565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2" customFormat="1" ht="12.75">
      <c r="A566" s="170" t="str">
        <f t="shared" si="66"/>
        <v>71100701000001</v>
      </c>
      <c r="B566" s="171" t="s">
        <v>439</v>
      </c>
      <c r="C566" s="129" t="s">
        <v>189</v>
      </c>
      <c r="D566" s="128" t="s">
        <v>183</v>
      </c>
      <c r="E566" s="127" t="s">
        <v>106</v>
      </c>
      <c r="F566" s="172" t="s">
        <v>441</v>
      </c>
      <c r="G566" s="173" t="s">
        <v>96</v>
      </c>
      <c r="H566" s="22"/>
      <c r="I566" s="22"/>
      <c r="J566" s="23"/>
      <c r="K566" s="23"/>
      <c r="L566" s="27" t="s">
        <v>108</v>
      </c>
      <c r="M566" s="28"/>
      <c r="N566" s="176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66" s="176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66" s="213" t="str">
        <f t="shared" si="60"/>
        <v xml:space="preserve"> </v>
      </c>
      <c r="Q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13" t="str">
        <f t="shared" si="61"/>
        <v xml:space="preserve"> </v>
      </c>
      <c r="S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13" t="str">
        <f t="shared" si="62"/>
        <v xml:space="preserve"> </v>
      </c>
      <c r="U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76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66" s="213" t="str">
        <f t="shared" si="63"/>
        <v xml:space="preserve"> </v>
      </c>
      <c r="X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13" t="str">
        <f t="shared" si="64"/>
        <v xml:space="preserve"> </v>
      </c>
      <c r="Z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13" t="str">
        <f t="shared" si="65"/>
        <v xml:space="preserve"> </v>
      </c>
      <c r="AB566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84" customFormat="1" ht="27">
      <c r="A567" s="170" t="str">
        <f t="shared" si="66"/>
        <v>71100701010000</v>
      </c>
      <c r="B567" s="171" t="s">
        <v>439</v>
      </c>
      <c r="C567" s="129" t="s">
        <v>189</v>
      </c>
      <c r="D567" s="128" t="s">
        <v>183</v>
      </c>
      <c r="E567" s="127" t="s">
        <v>106</v>
      </c>
      <c r="F567" s="172" t="s">
        <v>106</v>
      </c>
      <c r="G567" s="173" t="s">
        <v>440</v>
      </c>
      <c r="H567" s="141"/>
      <c r="I567" s="142"/>
      <c r="J567" s="143"/>
      <c r="K567" s="143"/>
      <c r="L567" s="24" t="s">
        <v>345</v>
      </c>
      <c r="M567" s="25"/>
      <c r="N567" s="183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67" s="183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67" s="216" t="str">
        <f t="shared" si="60"/>
        <v xml:space="preserve"> </v>
      </c>
      <c r="Q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16" t="str">
        <f t="shared" si="61"/>
        <v xml:space="preserve"> </v>
      </c>
      <c r="S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16" t="str">
        <f t="shared" si="62"/>
        <v xml:space="preserve"> </v>
      </c>
      <c r="U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83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67" s="216" t="str">
        <f t="shared" si="63"/>
        <v xml:space="preserve"> </v>
      </c>
      <c r="X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16" t="str">
        <f t="shared" si="64"/>
        <v xml:space="preserve"> </v>
      </c>
      <c r="Z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16" t="str">
        <f t="shared" si="65"/>
        <v xml:space="preserve"> </v>
      </c>
      <c r="AB567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2" customFormat="1">
      <c r="A568" s="170" t="str">
        <f t="shared" si="66"/>
        <v>71100701014216</v>
      </c>
      <c r="B568" s="171" t="s">
        <v>439</v>
      </c>
      <c r="C568" s="129" t="s">
        <v>189</v>
      </c>
      <c r="D568" s="128" t="s">
        <v>183</v>
      </c>
      <c r="E568" s="127" t="s">
        <v>106</v>
      </c>
      <c r="F568" s="172" t="s">
        <v>106</v>
      </c>
      <c r="G568" s="126">
        <v>4216</v>
      </c>
      <c r="H568" s="15"/>
      <c r="I568" s="22"/>
      <c r="J568" s="23"/>
      <c r="K568" s="23"/>
      <c r="L568" s="26" t="s">
        <v>118</v>
      </c>
      <c r="M568" s="11">
        <v>4216</v>
      </c>
      <c r="N568" s="169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68" s="169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68" s="217" t="str">
        <f t="shared" si="60"/>
        <v xml:space="preserve"> </v>
      </c>
      <c r="Q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17" t="str">
        <f t="shared" si="61"/>
        <v xml:space="preserve"> </v>
      </c>
      <c r="S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17" t="str">
        <f t="shared" si="62"/>
        <v xml:space="preserve"> </v>
      </c>
      <c r="U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69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68" s="217" t="str">
        <f t="shared" si="63"/>
        <v xml:space="preserve"> </v>
      </c>
      <c r="X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17" t="str">
        <f t="shared" si="64"/>
        <v xml:space="preserve"> </v>
      </c>
      <c r="Z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17" t="str">
        <f t="shared" si="65"/>
        <v xml:space="preserve"> </v>
      </c>
      <c r="AB56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2" customFormat="1">
      <c r="A569" s="170" t="str">
        <f t="shared" si="66"/>
        <v>71100701014239</v>
      </c>
      <c r="B569" s="171" t="s">
        <v>439</v>
      </c>
      <c r="C569" s="129" t="s">
        <v>189</v>
      </c>
      <c r="D569" s="128" t="s">
        <v>183</v>
      </c>
      <c r="E569" s="127" t="s">
        <v>106</v>
      </c>
      <c r="F569" s="172" t="s">
        <v>106</v>
      </c>
      <c r="G569" s="126">
        <v>4239</v>
      </c>
      <c r="H569" s="15"/>
      <c r="I569" s="22"/>
      <c r="J569" s="23"/>
      <c r="K569" s="23"/>
      <c r="L569" s="26" t="s">
        <v>125</v>
      </c>
      <c r="M569" s="40">
        <v>4239</v>
      </c>
      <c r="N569" s="169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69" s="169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69" s="217" t="str">
        <f t="shared" si="60"/>
        <v xml:space="preserve"> </v>
      </c>
      <c r="Q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17" t="str">
        <f t="shared" si="61"/>
        <v xml:space="preserve"> </v>
      </c>
      <c r="S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17" t="str">
        <f t="shared" si="62"/>
        <v xml:space="preserve"> </v>
      </c>
      <c r="U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69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69" s="217" t="str">
        <f t="shared" si="63"/>
        <v xml:space="preserve"> </v>
      </c>
      <c r="X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17" t="str">
        <f t="shared" si="64"/>
        <v xml:space="preserve"> </v>
      </c>
      <c r="Z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17" t="str">
        <f t="shared" si="65"/>
        <v xml:space="preserve"> </v>
      </c>
      <c r="AB56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2" customFormat="1">
      <c r="A570" s="170" t="str">
        <f t="shared" si="66"/>
        <v>71100701014639</v>
      </c>
      <c r="B570" s="171" t="s">
        <v>439</v>
      </c>
      <c r="C570" s="129" t="s">
        <v>189</v>
      </c>
      <c r="D570" s="128" t="s">
        <v>183</v>
      </c>
      <c r="E570" s="127" t="s">
        <v>106</v>
      </c>
      <c r="F570" s="172" t="s">
        <v>106</v>
      </c>
      <c r="G570" s="126">
        <v>4639</v>
      </c>
      <c r="H570" s="15"/>
      <c r="I570" s="22"/>
      <c r="J570" s="23"/>
      <c r="K570" s="23"/>
      <c r="L570" s="29" t="s">
        <v>167</v>
      </c>
      <c r="M570" s="40">
        <v>4639</v>
      </c>
      <c r="N570" s="169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70" s="169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70" s="217" t="str">
        <f t="shared" si="60"/>
        <v xml:space="preserve"> </v>
      </c>
      <c r="Q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17" t="str">
        <f t="shared" si="61"/>
        <v xml:space="preserve"> </v>
      </c>
      <c r="S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17" t="str">
        <f t="shared" si="62"/>
        <v xml:space="preserve"> </v>
      </c>
      <c r="U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69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70" s="217" t="str">
        <f t="shared" si="63"/>
        <v xml:space="preserve"> </v>
      </c>
      <c r="X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17" t="str">
        <f t="shared" si="64"/>
        <v xml:space="preserve"> </v>
      </c>
      <c r="Z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17" t="str">
        <f t="shared" si="65"/>
        <v xml:space="preserve"> </v>
      </c>
      <c r="AB57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84" customFormat="1" ht="40.5">
      <c r="A571" s="170" t="str">
        <f t="shared" si="66"/>
        <v>71100701020000</v>
      </c>
      <c r="B571" s="171" t="s">
        <v>439</v>
      </c>
      <c r="C571" s="129" t="s">
        <v>189</v>
      </c>
      <c r="D571" s="128" t="s">
        <v>183</v>
      </c>
      <c r="E571" s="127" t="s">
        <v>106</v>
      </c>
      <c r="F571" s="172" t="s">
        <v>140</v>
      </c>
      <c r="G571" s="173" t="s">
        <v>440</v>
      </c>
      <c r="H571" s="141"/>
      <c r="I571" s="142"/>
      <c r="J571" s="143"/>
      <c r="K571" s="143"/>
      <c r="L571" s="24" t="s">
        <v>346</v>
      </c>
      <c r="M571" s="25"/>
      <c r="N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7.13'!N573</f>
        <v>#REF!</v>
      </c>
      <c r="O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7.13'!O573</f>
        <v>#REF!</v>
      </c>
      <c r="P571" s="216" t="str">
        <f t="shared" si="60"/>
        <v xml:space="preserve"> </v>
      </c>
      <c r="Q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16" t="str">
        <f t="shared" si="61"/>
        <v xml:space="preserve"> </v>
      </c>
      <c r="S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16" t="str">
        <f t="shared" si="62"/>
        <v xml:space="preserve"> </v>
      </c>
      <c r="U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7.13'!P573</f>
        <v>#REF!</v>
      </c>
      <c r="W571" s="216" t="str">
        <f t="shared" si="63"/>
        <v xml:space="preserve"> </v>
      </c>
      <c r="X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16" t="str">
        <f t="shared" si="64"/>
        <v xml:space="preserve"> </v>
      </c>
      <c r="Z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16" t="str">
        <f t="shared" si="65"/>
        <v xml:space="preserve"> </v>
      </c>
      <c r="AB57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2" customFormat="1">
      <c r="A572" s="170" t="str">
        <f t="shared" si="66"/>
        <v>71100701024239</v>
      </c>
      <c r="B572" s="171" t="s">
        <v>439</v>
      </c>
      <c r="C572" s="129" t="s">
        <v>189</v>
      </c>
      <c r="D572" s="128" t="s">
        <v>183</v>
      </c>
      <c r="E572" s="127" t="s">
        <v>106</v>
      </c>
      <c r="F572" s="172" t="s">
        <v>140</v>
      </c>
      <c r="G572" s="126">
        <v>4239</v>
      </c>
      <c r="H572" s="15"/>
      <c r="I572" s="22"/>
      <c r="J572" s="23"/>
      <c r="K572" s="23"/>
      <c r="L572" s="26" t="s">
        <v>125</v>
      </c>
      <c r="M572" s="40">
        <v>4239</v>
      </c>
      <c r="N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7.13'!N574</f>
        <v>#REF!</v>
      </c>
      <c r="O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7.13'!O574</f>
        <v>#REF!</v>
      </c>
      <c r="P572" s="217" t="str">
        <f t="shared" si="60"/>
        <v xml:space="preserve"> </v>
      </c>
      <c r="Q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17" t="str">
        <f t="shared" si="61"/>
        <v xml:space="preserve"> </v>
      </c>
      <c r="S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17" t="str">
        <f t="shared" si="62"/>
        <v xml:space="preserve"> </v>
      </c>
      <c r="U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7.13'!P574</f>
        <v>#REF!</v>
      </c>
      <c r="W572" s="217" t="str">
        <f t="shared" si="63"/>
        <v xml:space="preserve"> </v>
      </c>
      <c r="X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17" t="str">
        <f t="shared" si="64"/>
        <v xml:space="preserve"> </v>
      </c>
      <c r="Z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17" t="str">
        <f t="shared" si="65"/>
        <v xml:space="preserve"> </v>
      </c>
      <c r="AB57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84" customFormat="1" ht="27">
      <c r="A573" s="170" t="str">
        <f t="shared" si="66"/>
        <v>71100701030000</v>
      </c>
      <c r="B573" s="171" t="s">
        <v>439</v>
      </c>
      <c r="C573" s="129" t="s">
        <v>189</v>
      </c>
      <c r="D573" s="128" t="s">
        <v>183</v>
      </c>
      <c r="E573" s="127" t="s">
        <v>106</v>
      </c>
      <c r="F573" s="172" t="s">
        <v>442</v>
      </c>
      <c r="G573" s="173" t="s">
        <v>440</v>
      </c>
      <c r="H573" s="141"/>
      <c r="I573" s="142"/>
      <c r="J573" s="143"/>
      <c r="K573" s="143"/>
      <c r="L573" s="24" t="s">
        <v>347</v>
      </c>
      <c r="M573" s="25"/>
      <c r="N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16" t="str">
        <f t="shared" si="60"/>
        <v xml:space="preserve"> </v>
      </c>
      <c r="Q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16" t="str">
        <f t="shared" si="61"/>
        <v xml:space="preserve"> </v>
      </c>
      <c r="S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16" t="str">
        <f t="shared" si="62"/>
        <v xml:space="preserve"> </v>
      </c>
      <c r="U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16" t="str">
        <f t="shared" si="63"/>
        <v xml:space="preserve"> </v>
      </c>
      <c r="X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16" t="str">
        <f t="shared" si="64"/>
        <v xml:space="preserve"> </v>
      </c>
      <c r="Z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16" t="str">
        <f t="shared" si="65"/>
        <v xml:space="preserve"> </v>
      </c>
      <c r="AB57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2" customFormat="1">
      <c r="A574" s="170" t="str">
        <f t="shared" si="66"/>
        <v>71100701034216</v>
      </c>
      <c r="B574" s="171" t="s">
        <v>439</v>
      </c>
      <c r="C574" s="129" t="s">
        <v>189</v>
      </c>
      <c r="D574" s="128" t="s">
        <v>183</v>
      </c>
      <c r="E574" s="127" t="s">
        <v>106</v>
      </c>
      <c r="F574" s="172" t="s">
        <v>442</v>
      </c>
      <c r="G574" s="126">
        <v>4216</v>
      </c>
      <c r="H574" s="15"/>
      <c r="I574" s="22"/>
      <c r="J574" s="23"/>
      <c r="K574" s="23"/>
      <c r="L574" s="26" t="s">
        <v>118</v>
      </c>
      <c r="M574" s="11">
        <v>4216</v>
      </c>
      <c r="N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17" t="str">
        <f t="shared" si="60"/>
        <v xml:space="preserve"> </v>
      </c>
      <c r="Q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17" t="str">
        <f t="shared" si="61"/>
        <v xml:space="preserve"> </v>
      </c>
      <c r="S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17" t="str">
        <f t="shared" si="62"/>
        <v xml:space="preserve"> </v>
      </c>
      <c r="U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17" t="str">
        <f t="shared" si="63"/>
        <v xml:space="preserve"> </v>
      </c>
      <c r="X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17" t="str">
        <f t="shared" si="64"/>
        <v xml:space="preserve"> </v>
      </c>
      <c r="Z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17" t="str">
        <f t="shared" si="65"/>
        <v xml:space="preserve"> </v>
      </c>
      <c r="AB57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2" customFormat="1" hidden="1">
      <c r="A575" s="170" t="str">
        <f t="shared" si="66"/>
        <v>71100701034239</v>
      </c>
      <c r="B575" s="171" t="s">
        <v>439</v>
      </c>
      <c r="C575" s="129" t="s">
        <v>189</v>
      </c>
      <c r="D575" s="128" t="s">
        <v>183</v>
      </c>
      <c r="E575" s="127" t="s">
        <v>106</v>
      </c>
      <c r="F575" s="172" t="s">
        <v>442</v>
      </c>
      <c r="G575" s="126">
        <v>4239</v>
      </c>
      <c r="H575" s="15"/>
      <c r="I575" s="22"/>
      <c r="J575" s="23"/>
      <c r="K575" s="23"/>
      <c r="L575" s="26" t="s">
        <v>125</v>
      </c>
      <c r="M575" s="40">
        <v>4239</v>
      </c>
      <c r="N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17" t="str">
        <f t="shared" si="60"/>
        <v xml:space="preserve"> </v>
      </c>
      <c r="Q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17" t="str">
        <f t="shared" si="61"/>
        <v xml:space="preserve"> </v>
      </c>
      <c r="S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17" t="str">
        <f t="shared" si="62"/>
        <v xml:space="preserve"> </v>
      </c>
      <c r="U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17" t="str">
        <f t="shared" si="63"/>
        <v xml:space="preserve"> </v>
      </c>
      <c r="X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17" t="str">
        <f t="shared" si="64"/>
        <v xml:space="preserve"> </v>
      </c>
      <c r="Z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17" t="str">
        <f t="shared" si="65"/>
        <v xml:space="preserve"> </v>
      </c>
      <c r="AB57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2" customFormat="1" hidden="1">
      <c r="A576" s="170" t="str">
        <f t="shared" si="66"/>
        <v>71100701034267</v>
      </c>
      <c r="B576" s="186" t="s">
        <v>439</v>
      </c>
      <c r="C576" s="129" t="s">
        <v>189</v>
      </c>
      <c r="D576" s="128" t="s">
        <v>183</v>
      </c>
      <c r="E576" s="127" t="s">
        <v>106</v>
      </c>
      <c r="F576" s="172" t="s">
        <v>442</v>
      </c>
      <c r="G576" s="126">
        <v>4267</v>
      </c>
      <c r="H576" s="177"/>
      <c r="I576" s="180"/>
      <c r="J576" s="187"/>
      <c r="K576" s="188"/>
      <c r="L576" s="189" t="s">
        <v>130</v>
      </c>
      <c r="M576" s="11">
        <v>4267</v>
      </c>
      <c r="N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17" t="str">
        <f t="shared" si="60"/>
        <v xml:space="preserve"> </v>
      </c>
      <c r="Q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17" t="str">
        <f t="shared" si="61"/>
        <v xml:space="preserve"> </v>
      </c>
      <c r="S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17" t="str">
        <f t="shared" si="62"/>
        <v xml:space="preserve"> </v>
      </c>
      <c r="U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17" t="str">
        <f t="shared" si="63"/>
        <v xml:space="preserve"> </v>
      </c>
      <c r="X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17" t="str">
        <f t="shared" si="64"/>
        <v xml:space="preserve"> </v>
      </c>
      <c r="Z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17" t="str">
        <f t="shared" si="65"/>
        <v xml:space="preserve"> </v>
      </c>
      <c r="AB57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2" customFormat="1">
      <c r="A577" s="170" t="str">
        <f t="shared" si="66"/>
        <v>71100701034269</v>
      </c>
      <c r="B577" s="171" t="s">
        <v>439</v>
      </c>
      <c r="C577" s="129" t="s">
        <v>189</v>
      </c>
      <c r="D577" s="128" t="s">
        <v>183</v>
      </c>
      <c r="E577" s="127" t="s">
        <v>106</v>
      </c>
      <c r="F577" s="172" t="s">
        <v>442</v>
      </c>
      <c r="G577" s="126">
        <v>4269</v>
      </c>
      <c r="H577" s="15"/>
      <c r="I577" s="22"/>
      <c r="J577" s="23"/>
      <c r="K577" s="23"/>
      <c r="L577" s="29" t="s">
        <v>364</v>
      </c>
      <c r="M577" s="40">
        <v>4269</v>
      </c>
      <c r="N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17" t="str">
        <f t="shared" si="60"/>
        <v xml:space="preserve"> </v>
      </c>
      <c r="Q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17" t="str">
        <f t="shared" si="61"/>
        <v xml:space="preserve"> </v>
      </c>
      <c r="S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17" t="str">
        <f t="shared" si="62"/>
        <v xml:space="preserve"> </v>
      </c>
      <c r="U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17" t="str">
        <f t="shared" si="63"/>
        <v xml:space="preserve"> </v>
      </c>
      <c r="X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17" t="str">
        <f t="shared" si="64"/>
        <v xml:space="preserve"> </v>
      </c>
      <c r="Z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17" t="str">
        <f t="shared" si="65"/>
        <v xml:space="preserve"> </v>
      </c>
      <c r="AB57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2" customFormat="1">
      <c r="A578" s="170" t="str">
        <f t="shared" si="66"/>
        <v>71100701034639</v>
      </c>
      <c r="B578" s="171" t="s">
        <v>439</v>
      </c>
      <c r="C578" s="129" t="s">
        <v>189</v>
      </c>
      <c r="D578" s="128" t="s">
        <v>183</v>
      </c>
      <c r="E578" s="127" t="s">
        <v>106</v>
      </c>
      <c r="F578" s="172" t="s">
        <v>442</v>
      </c>
      <c r="G578" s="126">
        <v>4639</v>
      </c>
      <c r="H578" s="22"/>
      <c r="I578" s="22"/>
      <c r="J578" s="23"/>
      <c r="K578" s="23"/>
      <c r="L578" s="26" t="s">
        <v>167</v>
      </c>
      <c r="M578" s="10">
        <v>4639</v>
      </c>
      <c r="N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17" t="str">
        <f t="shared" si="60"/>
        <v xml:space="preserve"> </v>
      </c>
      <c r="Q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17" t="str">
        <f t="shared" si="61"/>
        <v xml:space="preserve"> </v>
      </c>
      <c r="S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17" t="str">
        <f t="shared" si="62"/>
        <v xml:space="preserve"> </v>
      </c>
      <c r="U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17" t="str">
        <f t="shared" si="63"/>
        <v xml:space="preserve"> </v>
      </c>
      <c r="X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17" t="str">
        <f t="shared" si="64"/>
        <v xml:space="preserve"> </v>
      </c>
      <c r="Z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17" t="str">
        <f t="shared" si="65"/>
        <v xml:space="preserve"> </v>
      </c>
      <c r="AB57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2" customFormat="1">
      <c r="A579" s="170" t="str">
        <f t="shared" si="66"/>
        <v>71100701034729</v>
      </c>
      <c r="B579" s="171" t="s">
        <v>439</v>
      </c>
      <c r="C579" s="129" t="s">
        <v>189</v>
      </c>
      <c r="D579" s="128" t="s">
        <v>183</v>
      </c>
      <c r="E579" s="127" t="s">
        <v>106</v>
      </c>
      <c r="F579" s="172" t="s">
        <v>442</v>
      </c>
      <c r="G579" s="126">
        <v>4729</v>
      </c>
      <c r="H579" s="22"/>
      <c r="I579" s="22"/>
      <c r="J579" s="23"/>
      <c r="K579" s="23"/>
      <c r="L579" s="26" t="s">
        <v>348</v>
      </c>
      <c r="M579" s="10">
        <v>4729</v>
      </c>
      <c r="N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17" t="str">
        <f t="shared" si="60"/>
        <v xml:space="preserve"> </v>
      </c>
      <c r="Q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17" t="str">
        <f t="shared" si="61"/>
        <v xml:space="preserve"> </v>
      </c>
      <c r="S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17" t="str">
        <f t="shared" si="62"/>
        <v xml:space="preserve"> </v>
      </c>
      <c r="U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17" t="str">
        <f t="shared" si="63"/>
        <v xml:space="preserve"> </v>
      </c>
      <c r="X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17" t="str">
        <f t="shared" si="64"/>
        <v xml:space="preserve"> </v>
      </c>
      <c r="Z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17" t="str">
        <f t="shared" si="65"/>
        <v xml:space="preserve"> </v>
      </c>
      <c r="AB57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2" customFormat="1" ht="25.5">
      <c r="A580" s="170" t="str">
        <f t="shared" si="66"/>
        <v>71100701034819</v>
      </c>
      <c r="B580" s="171" t="s">
        <v>439</v>
      </c>
      <c r="C580" s="129" t="s">
        <v>189</v>
      </c>
      <c r="D580" s="128" t="s">
        <v>183</v>
      </c>
      <c r="E580" s="127" t="s">
        <v>106</v>
      </c>
      <c r="F580" s="172" t="s">
        <v>442</v>
      </c>
      <c r="G580" s="126">
        <v>4819</v>
      </c>
      <c r="H580" s="15"/>
      <c r="I580" s="22"/>
      <c r="J580" s="23"/>
      <c r="K580" s="23"/>
      <c r="L580" s="26" t="s">
        <v>219</v>
      </c>
      <c r="M580" s="40">
        <v>4819</v>
      </c>
      <c r="N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17" t="str">
        <f t="shared" si="60"/>
        <v xml:space="preserve"> </v>
      </c>
      <c r="Q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17" t="str">
        <f t="shared" si="61"/>
        <v xml:space="preserve"> </v>
      </c>
      <c r="S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17" t="str">
        <f t="shared" si="62"/>
        <v xml:space="preserve"> </v>
      </c>
      <c r="U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17" t="str">
        <f t="shared" si="63"/>
        <v xml:space="preserve"> </v>
      </c>
      <c r="X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17" t="str">
        <f t="shared" si="64"/>
        <v xml:space="preserve"> </v>
      </c>
      <c r="Z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17" t="str">
        <f t="shared" si="65"/>
        <v xml:space="preserve"> </v>
      </c>
      <c r="AB58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84" customFormat="1" ht="13.5">
      <c r="A581" s="170" t="str">
        <f t="shared" si="66"/>
        <v>71100701040000</v>
      </c>
      <c r="B581" s="171" t="s">
        <v>439</v>
      </c>
      <c r="C581" s="129" t="s">
        <v>189</v>
      </c>
      <c r="D581" s="128" t="s">
        <v>183</v>
      </c>
      <c r="E581" s="127" t="s">
        <v>106</v>
      </c>
      <c r="F581" s="172" t="s">
        <v>155</v>
      </c>
      <c r="G581" s="173" t="s">
        <v>440</v>
      </c>
      <c r="H581" s="141"/>
      <c r="I581" s="142"/>
      <c r="J581" s="143"/>
      <c r="K581" s="143"/>
      <c r="L581" s="24" t="s">
        <v>349</v>
      </c>
      <c r="M581" s="25"/>
      <c r="N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16" t="str">
        <f t="shared" si="60"/>
        <v xml:space="preserve"> </v>
      </c>
      <c r="Q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16" t="str">
        <f t="shared" si="61"/>
        <v xml:space="preserve"> </v>
      </c>
      <c r="S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16" t="str">
        <f t="shared" si="62"/>
        <v xml:space="preserve"> </v>
      </c>
      <c r="U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16" t="str">
        <f t="shared" si="63"/>
        <v xml:space="preserve"> </v>
      </c>
      <c r="X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16" t="str">
        <f t="shared" si="64"/>
        <v xml:space="preserve"> </v>
      </c>
      <c r="Z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16" t="str">
        <f t="shared" si="65"/>
        <v xml:space="preserve"> </v>
      </c>
      <c r="AB58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2" customFormat="1">
      <c r="A582" s="170" t="str">
        <f t="shared" si="66"/>
        <v>71100701044216</v>
      </c>
      <c r="B582" s="171" t="s">
        <v>439</v>
      </c>
      <c r="C582" s="129" t="s">
        <v>189</v>
      </c>
      <c r="D582" s="128" t="s">
        <v>183</v>
      </c>
      <c r="E582" s="127" t="s">
        <v>106</v>
      </c>
      <c r="F582" s="172" t="s">
        <v>155</v>
      </c>
      <c r="G582" s="126">
        <v>4216</v>
      </c>
      <c r="H582" s="15"/>
      <c r="I582" s="22"/>
      <c r="J582" s="23"/>
      <c r="K582" s="23"/>
      <c r="L582" s="26" t="s">
        <v>118</v>
      </c>
      <c r="M582" s="11">
        <v>4216</v>
      </c>
      <c r="N582" s="169" t="e">
        <f>+'havelvac 7.2'!N579+'havelvac 7.3'!N579+'havelvac 7.4'!N579+'havelvac 7.5'!N579+'havelvac 7.6'!N579+'havelvac 7.7'!N579+'havelvac 7.9'!N579+'havelvac 7.8'!N579+'havelvac 7.10'!N579+'havelvac 7.11'!N579+'havelvac 7.12'!N579+'havelvac 7.13'!#REF!</f>
        <v>#REF!</v>
      </c>
      <c r="O582" s="169" t="e">
        <f>+'havelvac 7.2'!O579+'havelvac 7.3'!O579+'havelvac 7.4'!O579+'havelvac 7.5'!O579+'havelvac 7.6'!O579+'havelvac 7.7'!O579+'havelvac 7.9'!O579+'havelvac 7.8'!O579+'havelvac 7.10'!O579+'havelvac 7.11'!O579+'havelvac 7.12'!O579+'havelvac 7.13'!#REF!</f>
        <v>#REF!</v>
      </c>
      <c r="P582" s="217" t="str">
        <f t="shared" si="60"/>
        <v xml:space="preserve"> </v>
      </c>
      <c r="Q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17" t="str">
        <f t="shared" si="61"/>
        <v xml:space="preserve"> </v>
      </c>
      <c r="S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17" t="str">
        <f t="shared" si="62"/>
        <v xml:space="preserve"> </v>
      </c>
      <c r="U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69" t="e">
        <f>+'havelvac 7.2'!P579+'havelvac 7.3'!P579+'havelvac 7.4'!P579+'havelvac 7.5'!P579+'havelvac 7.6'!P579+'havelvac 7.7'!P579+'havelvac 7.9'!P579+'havelvac 7.8'!P579+'havelvac 7.10'!P579+'havelvac 7.11'!P579+'havelvac 7.12'!P579+'havelvac 7.13'!#REF!</f>
        <v>#REF!</v>
      </c>
      <c r="W582" s="217" t="str">
        <f t="shared" si="63"/>
        <v xml:space="preserve"> </v>
      </c>
      <c r="X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17" t="str">
        <f t="shared" si="64"/>
        <v xml:space="preserve"> </v>
      </c>
      <c r="Z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17" t="str">
        <f t="shared" si="65"/>
        <v xml:space="preserve"> </v>
      </c>
      <c r="AB58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2" customFormat="1">
      <c r="A583" s="170" t="str">
        <f t="shared" si="66"/>
        <v>71100701044239</v>
      </c>
      <c r="B583" s="171" t="s">
        <v>439</v>
      </c>
      <c r="C583" s="129" t="s">
        <v>189</v>
      </c>
      <c r="D583" s="128" t="s">
        <v>183</v>
      </c>
      <c r="E583" s="127" t="s">
        <v>106</v>
      </c>
      <c r="F583" s="172" t="s">
        <v>155</v>
      </c>
      <c r="G583" s="126">
        <v>4239</v>
      </c>
      <c r="H583" s="15"/>
      <c r="I583" s="22"/>
      <c r="J583" s="23"/>
      <c r="K583" s="23"/>
      <c r="L583" s="26" t="s">
        <v>125</v>
      </c>
      <c r="M583" s="40">
        <v>4239</v>
      </c>
      <c r="N583" s="169" t="e">
        <f>+'havelvac 7.2'!N580+'havelvac 7.3'!N580+'havelvac 7.4'!N580+'havelvac 7.5'!N580+'havelvac 7.6'!N580+'havelvac 7.7'!N580+'havelvac 7.9'!N580+'havelvac 7.8'!N580+'havelvac 7.10'!N580+'havelvac 7.11'!N580+'havelvac 7.12'!N580+'havelvac 7.13'!#REF!</f>
        <v>#REF!</v>
      </c>
      <c r="O583" s="169" t="e">
        <f>+'havelvac 7.2'!O580+'havelvac 7.3'!O580+'havelvac 7.4'!O580+'havelvac 7.5'!O580+'havelvac 7.6'!O580+'havelvac 7.7'!O580+'havelvac 7.9'!O580+'havelvac 7.8'!O580+'havelvac 7.10'!O580+'havelvac 7.11'!O580+'havelvac 7.12'!O580+'havelvac 7.13'!#REF!</f>
        <v>#REF!</v>
      </c>
      <c r="P583" s="217" t="str">
        <f t="shared" si="60"/>
        <v xml:space="preserve"> </v>
      </c>
      <c r="Q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17" t="str">
        <f t="shared" si="61"/>
        <v xml:space="preserve"> </v>
      </c>
      <c r="S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17" t="str">
        <f t="shared" si="62"/>
        <v xml:space="preserve"> </v>
      </c>
      <c r="U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69" t="e">
        <f>+'havelvac 7.2'!P580+'havelvac 7.3'!P580+'havelvac 7.4'!P580+'havelvac 7.5'!P580+'havelvac 7.6'!P580+'havelvac 7.7'!P580+'havelvac 7.9'!P580+'havelvac 7.8'!P580+'havelvac 7.10'!P580+'havelvac 7.11'!P580+'havelvac 7.12'!P580+'havelvac 7.13'!#REF!</f>
        <v>#REF!</v>
      </c>
      <c r="W583" s="217" t="str">
        <f t="shared" si="63"/>
        <v xml:space="preserve"> </v>
      </c>
      <c r="X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17" t="str">
        <f t="shared" si="64"/>
        <v xml:space="preserve"> </v>
      </c>
      <c r="Z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17" t="str">
        <f t="shared" si="65"/>
        <v xml:space="preserve"> </v>
      </c>
      <c r="AB58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2" customFormat="1">
      <c r="A584" s="170" t="str">
        <f t="shared" si="66"/>
        <v>71100701044269</v>
      </c>
      <c r="B584" s="171" t="s">
        <v>439</v>
      </c>
      <c r="C584" s="129" t="s">
        <v>189</v>
      </c>
      <c r="D584" s="128" t="s">
        <v>183</v>
      </c>
      <c r="E584" s="127" t="s">
        <v>106</v>
      </c>
      <c r="F584" s="172" t="s">
        <v>155</v>
      </c>
      <c r="G584" s="126">
        <v>4269</v>
      </c>
      <c r="H584" s="15"/>
      <c r="I584" s="22"/>
      <c r="J584" s="23"/>
      <c r="K584" s="23"/>
      <c r="L584" s="29" t="s">
        <v>364</v>
      </c>
      <c r="M584" s="40">
        <v>4269</v>
      </c>
      <c r="N584" s="169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84" s="169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84" s="217" t="str">
        <f t="shared" si="60"/>
        <v xml:space="preserve"> </v>
      </c>
      <c r="Q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17" t="str">
        <f t="shared" si="61"/>
        <v xml:space="preserve"> </v>
      </c>
      <c r="S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17" t="str">
        <f t="shared" si="62"/>
        <v xml:space="preserve"> </v>
      </c>
      <c r="U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69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84" s="217" t="str">
        <f t="shared" si="63"/>
        <v xml:space="preserve"> </v>
      </c>
      <c r="X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17" t="str">
        <f t="shared" si="64"/>
        <v xml:space="preserve"> </v>
      </c>
      <c r="Z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17" t="str">
        <f t="shared" si="65"/>
        <v xml:space="preserve"> </v>
      </c>
      <c r="AB58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2" customFormat="1" ht="25.5" hidden="1">
      <c r="A585" s="170" t="str">
        <f t="shared" si="66"/>
        <v>71100701044521</v>
      </c>
      <c r="B585" s="171" t="s">
        <v>439</v>
      </c>
      <c r="C585" s="129" t="s">
        <v>189</v>
      </c>
      <c r="D585" s="128" t="s">
        <v>183</v>
      </c>
      <c r="E585" s="127" t="s">
        <v>106</v>
      </c>
      <c r="F585" s="172" t="s">
        <v>155</v>
      </c>
      <c r="G585" s="126">
        <v>4521</v>
      </c>
      <c r="H585" s="15"/>
      <c r="I585" s="22"/>
      <c r="J585" s="23"/>
      <c r="K585" s="23"/>
      <c r="L585" s="27" t="s">
        <v>267</v>
      </c>
      <c r="M585" s="40">
        <v>4521</v>
      </c>
      <c r="N585" s="169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585" s="169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585" s="217" t="str">
        <f t="shared" si="60"/>
        <v xml:space="preserve"> </v>
      </c>
      <c r="Q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17" t="str">
        <f t="shared" si="61"/>
        <v xml:space="preserve"> </v>
      </c>
      <c r="S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17" t="str">
        <f t="shared" si="62"/>
        <v xml:space="preserve"> </v>
      </c>
      <c r="U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69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585" s="217" t="str">
        <f t="shared" si="63"/>
        <v xml:space="preserve"> </v>
      </c>
      <c r="X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17" t="str">
        <f t="shared" si="64"/>
        <v xml:space="preserve"> </v>
      </c>
      <c r="Z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17" t="str">
        <f t="shared" si="65"/>
        <v xml:space="preserve"> </v>
      </c>
      <c r="AB58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2" customFormat="1">
      <c r="A586" s="170" t="str">
        <f t="shared" si="66"/>
        <v>71100701044639</v>
      </c>
      <c r="B586" s="171" t="s">
        <v>439</v>
      </c>
      <c r="C586" s="129" t="s">
        <v>189</v>
      </c>
      <c r="D586" s="128" t="s">
        <v>183</v>
      </c>
      <c r="E586" s="127" t="s">
        <v>106</v>
      </c>
      <c r="F586" s="172" t="s">
        <v>155</v>
      </c>
      <c r="G586" s="126">
        <v>4639</v>
      </c>
      <c r="H586" s="22"/>
      <c r="I586" s="22"/>
      <c r="J586" s="23"/>
      <c r="K586" s="23"/>
      <c r="L586" s="26" t="s">
        <v>167</v>
      </c>
      <c r="M586" s="10">
        <v>4639</v>
      </c>
      <c r="N586" s="169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586" s="169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586" s="217" t="str">
        <f t="shared" si="60"/>
        <v xml:space="preserve"> </v>
      </c>
      <c r="Q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17" t="str">
        <f t="shared" si="61"/>
        <v xml:space="preserve"> </v>
      </c>
      <c r="S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17" t="str">
        <f t="shared" si="62"/>
        <v xml:space="preserve"> </v>
      </c>
      <c r="U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69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586" s="217" t="str">
        <f t="shared" si="63"/>
        <v xml:space="preserve"> </v>
      </c>
      <c r="X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17" t="str">
        <f t="shared" si="64"/>
        <v xml:space="preserve"> </v>
      </c>
      <c r="Z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17" t="str">
        <f t="shared" si="65"/>
        <v xml:space="preserve"> </v>
      </c>
      <c r="AB58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2" customFormat="1">
      <c r="A587" s="170" t="str">
        <f t="shared" si="66"/>
        <v>71100701044729</v>
      </c>
      <c r="B587" s="171" t="s">
        <v>439</v>
      </c>
      <c r="C587" s="129" t="s">
        <v>189</v>
      </c>
      <c r="D587" s="128" t="s">
        <v>183</v>
      </c>
      <c r="E587" s="127" t="s">
        <v>106</v>
      </c>
      <c r="F587" s="172" t="s">
        <v>155</v>
      </c>
      <c r="G587" s="126">
        <v>4729</v>
      </c>
      <c r="H587" s="22"/>
      <c r="I587" s="22"/>
      <c r="J587" s="23"/>
      <c r="K587" s="23"/>
      <c r="L587" s="26" t="s">
        <v>348</v>
      </c>
      <c r="M587" s="10">
        <v>4729</v>
      </c>
      <c r="N587" s="169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587" s="169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587" s="217" t="str">
        <f t="shared" si="60"/>
        <v xml:space="preserve"> </v>
      </c>
      <c r="Q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17" t="str">
        <f t="shared" si="61"/>
        <v xml:space="preserve"> </v>
      </c>
      <c r="S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17" t="str">
        <f t="shared" si="62"/>
        <v xml:space="preserve"> </v>
      </c>
      <c r="U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69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587" s="217" t="str">
        <f t="shared" si="63"/>
        <v xml:space="preserve"> </v>
      </c>
      <c r="X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17" t="str">
        <f t="shared" si="64"/>
        <v xml:space="preserve"> </v>
      </c>
      <c r="Z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17" t="str">
        <f t="shared" si="65"/>
        <v xml:space="preserve"> </v>
      </c>
      <c r="AB58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2" customFormat="1" ht="25.5">
      <c r="A588" s="170" t="str">
        <f t="shared" si="66"/>
        <v>71100701044819</v>
      </c>
      <c r="B588" s="171" t="s">
        <v>439</v>
      </c>
      <c r="C588" s="129" t="s">
        <v>189</v>
      </c>
      <c r="D588" s="128" t="s">
        <v>183</v>
      </c>
      <c r="E588" s="127" t="s">
        <v>106</v>
      </c>
      <c r="F588" s="172" t="s">
        <v>155</v>
      </c>
      <c r="G588" s="126">
        <v>4819</v>
      </c>
      <c r="H588" s="22"/>
      <c r="I588" s="22"/>
      <c r="J588" s="23"/>
      <c r="K588" s="23"/>
      <c r="L588" s="26" t="s">
        <v>219</v>
      </c>
      <c r="M588" s="10">
        <v>4819</v>
      </c>
      <c r="N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7.13'!N583</f>
        <v>#REF!</v>
      </c>
      <c r="O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7.13'!O583</f>
        <v>#REF!</v>
      </c>
      <c r="P588" s="217" t="str">
        <f t="shared" si="60"/>
        <v xml:space="preserve"> </v>
      </c>
      <c r="Q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17" t="str">
        <f t="shared" si="61"/>
        <v xml:space="preserve"> </v>
      </c>
      <c r="S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17" t="str">
        <f t="shared" si="62"/>
        <v xml:space="preserve"> </v>
      </c>
      <c r="U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7.13'!P583</f>
        <v>#REF!</v>
      </c>
      <c r="W588" s="217" t="str">
        <f t="shared" si="63"/>
        <v xml:space="preserve"> </v>
      </c>
      <c r="X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17" t="str">
        <f t="shared" si="64"/>
        <v xml:space="preserve"> </v>
      </c>
      <c r="Z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17" t="str">
        <f t="shared" si="65"/>
        <v xml:space="preserve"> </v>
      </c>
      <c r="AB58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84" customFormat="1" ht="27">
      <c r="A589" s="170" t="str">
        <f t="shared" si="66"/>
        <v>71100701050000</v>
      </c>
      <c r="B589" s="171" t="s">
        <v>439</v>
      </c>
      <c r="C589" s="129" t="s">
        <v>189</v>
      </c>
      <c r="D589" s="128" t="s">
        <v>183</v>
      </c>
      <c r="E589" s="127" t="s">
        <v>106</v>
      </c>
      <c r="F589" s="172" t="s">
        <v>149</v>
      </c>
      <c r="G589" s="173" t="s">
        <v>440</v>
      </c>
      <c r="H589" s="141"/>
      <c r="I589" s="142"/>
      <c r="J589" s="143"/>
      <c r="K589" s="143"/>
      <c r="L589" s="24" t="s">
        <v>350</v>
      </c>
      <c r="M589" s="25"/>
      <c r="N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7.13'!N584</f>
        <v>#REF!</v>
      </c>
      <c r="O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7.13'!O584</f>
        <v>#REF!</v>
      </c>
      <c r="P589" s="216" t="str">
        <f t="shared" si="60"/>
        <v xml:space="preserve"> </v>
      </c>
      <c r="Q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16" t="str">
        <f t="shared" si="61"/>
        <v xml:space="preserve"> </v>
      </c>
      <c r="S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16" t="str">
        <f t="shared" si="62"/>
        <v xml:space="preserve"> </v>
      </c>
      <c r="U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7.13'!P584</f>
        <v>#REF!</v>
      </c>
      <c r="W589" s="216" t="str">
        <f t="shared" si="63"/>
        <v xml:space="preserve"> </v>
      </c>
      <c r="X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16" t="str">
        <f t="shared" si="64"/>
        <v xml:space="preserve"> </v>
      </c>
      <c r="Z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16" t="str">
        <f t="shared" si="65"/>
        <v xml:space="preserve"> </v>
      </c>
      <c r="AB589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2" customFormat="1" ht="25.5">
      <c r="A590" s="170" t="str">
        <f t="shared" si="66"/>
        <v>71100701054819</v>
      </c>
      <c r="B590" s="171" t="s">
        <v>439</v>
      </c>
      <c r="C590" s="129" t="s">
        <v>189</v>
      </c>
      <c r="D590" s="128" t="s">
        <v>183</v>
      </c>
      <c r="E590" s="127" t="s">
        <v>106</v>
      </c>
      <c r="F590" s="172" t="s">
        <v>149</v>
      </c>
      <c r="G590" s="126">
        <v>4819</v>
      </c>
      <c r="H590" s="22"/>
      <c r="I590" s="22"/>
      <c r="J590" s="23"/>
      <c r="K590" s="23"/>
      <c r="L590" s="26" t="s">
        <v>219</v>
      </c>
      <c r="M590" s="10">
        <v>4819</v>
      </c>
      <c r="N590" s="169" t="e">
        <f>+'havelvac 7.2'!N65+'havelvac 7.3'!N65+'havelvac 7.4'!N65+'havelvac 7.5'!N65+'havelvac 7.6'!N65+'havelvac 7.7'!N65+'havelvac 7.9'!N65+'havelvac 7.8'!N65+'havelvac 7.10'!N65+'havelvac 7.11'!N65+'havelvac 7.12'!N65+'havelvac 7.13'!#REF!</f>
        <v>#REF!</v>
      </c>
      <c r="O590" s="169" t="e">
        <f>+'havelvac 7.2'!O65+'havelvac 7.3'!O65+'havelvac 7.4'!O65+'havelvac 7.5'!O65+'havelvac 7.6'!O65+'havelvac 7.7'!O65+'havelvac 7.9'!O65+'havelvac 7.8'!O65+'havelvac 7.10'!O65+'havelvac 7.11'!O65+'havelvac 7.12'!O65+'havelvac 7.13'!#REF!</f>
        <v>#REF!</v>
      </c>
      <c r="P590" s="217" t="str">
        <f t="shared" si="60"/>
        <v xml:space="preserve"> </v>
      </c>
      <c r="Q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17" t="str">
        <f t="shared" si="61"/>
        <v xml:space="preserve"> </v>
      </c>
      <c r="S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17" t="str">
        <f t="shared" si="62"/>
        <v xml:space="preserve"> </v>
      </c>
      <c r="U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69" t="e">
        <f>+'havelvac 7.2'!P65+'havelvac 7.3'!P65+'havelvac 7.4'!P65+'havelvac 7.5'!P65+'havelvac 7.6'!P65+'havelvac 7.7'!P65+'havelvac 7.9'!P65+'havelvac 7.8'!P65+'havelvac 7.10'!P65+'havelvac 7.11'!P65+'havelvac 7.12'!P65+'havelvac 7.13'!#REF!</f>
        <v>#REF!</v>
      </c>
      <c r="W590" s="217" t="str">
        <f t="shared" si="63"/>
        <v xml:space="preserve"> </v>
      </c>
      <c r="X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17" t="str">
        <f t="shared" si="64"/>
        <v xml:space="preserve"> </v>
      </c>
      <c r="Z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17" t="str">
        <f t="shared" si="65"/>
        <v xml:space="preserve"> </v>
      </c>
      <c r="AB59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75" customFormat="1" ht="27">
      <c r="A591" s="170" t="str">
        <f t="shared" si="66"/>
        <v>71100900000000</v>
      </c>
      <c r="B591" s="171" t="s">
        <v>439</v>
      </c>
      <c r="C591" s="129" t="s">
        <v>189</v>
      </c>
      <c r="D591" s="128" t="s">
        <v>187</v>
      </c>
      <c r="E591" s="127" t="s">
        <v>441</v>
      </c>
      <c r="F591" s="172" t="s">
        <v>441</v>
      </c>
      <c r="G591" s="173" t="s">
        <v>440</v>
      </c>
      <c r="H591" s="166">
        <v>3090</v>
      </c>
      <c r="I591" s="159" t="s">
        <v>189</v>
      </c>
      <c r="J591" s="160">
        <v>9</v>
      </c>
      <c r="K591" s="160">
        <v>0</v>
      </c>
      <c r="L591" s="161" t="s">
        <v>351</v>
      </c>
      <c r="M591" s="167"/>
      <c r="N591" s="174" t="e">
        <f>+'havelvac 7.2'!N66+'havelvac 7.3'!N66+'havelvac 7.4'!N66+'havelvac 7.5'!N66+'havelvac 7.6'!N66+'havelvac 7.7'!N66+'havelvac 7.9'!N66+'havelvac 7.8'!N66+'havelvac 7.10'!N66+'havelvac 7.11'!N66+'havelvac 7.12'!N66+'havelvac 7.13'!#REF!</f>
        <v>#REF!</v>
      </c>
      <c r="O591" s="174" t="e">
        <f>+'havelvac 7.2'!O66+'havelvac 7.3'!O66+'havelvac 7.4'!O66+'havelvac 7.5'!O66+'havelvac 7.6'!O66+'havelvac 7.7'!O66+'havelvac 7.9'!O66+'havelvac 7.8'!O66+'havelvac 7.10'!O66+'havelvac 7.11'!O66+'havelvac 7.12'!O66+'havelvac 7.13'!#REF!</f>
        <v>#REF!</v>
      </c>
      <c r="P591" s="214" t="str">
        <f t="shared" si="60"/>
        <v xml:space="preserve"> </v>
      </c>
      <c r="Q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14" t="str">
        <f t="shared" si="61"/>
        <v xml:space="preserve"> </v>
      </c>
      <c r="S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14" t="str">
        <f t="shared" si="62"/>
        <v xml:space="preserve"> </v>
      </c>
      <c r="U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74" t="e">
        <f>+'havelvac 7.2'!P66+'havelvac 7.3'!P66+'havelvac 7.4'!P66+'havelvac 7.5'!P66+'havelvac 7.6'!P66+'havelvac 7.7'!P66+'havelvac 7.9'!P66+'havelvac 7.8'!P66+'havelvac 7.10'!P66+'havelvac 7.11'!P66+'havelvac 7.12'!P66+'havelvac 7.13'!#REF!</f>
        <v>#REF!</v>
      </c>
      <c r="W591" s="214" t="str">
        <f t="shared" si="63"/>
        <v xml:space="preserve"> </v>
      </c>
      <c r="X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14" t="str">
        <f t="shared" si="64"/>
        <v xml:space="preserve"> </v>
      </c>
      <c r="Z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14" t="str">
        <f t="shared" si="65"/>
        <v xml:space="preserve"> </v>
      </c>
      <c r="AB591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2" customFormat="1" ht="12.75">
      <c r="A592" s="170" t="str">
        <f t="shared" si="66"/>
        <v>71100900000001</v>
      </c>
      <c r="B592" s="171" t="s">
        <v>439</v>
      </c>
      <c r="C592" s="129" t="s">
        <v>189</v>
      </c>
      <c r="D592" s="128" t="s">
        <v>187</v>
      </c>
      <c r="E592" s="127" t="s">
        <v>441</v>
      </c>
      <c r="F592" s="172" t="s">
        <v>441</v>
      </c>
      <c r="G592" s="173" t="s">
        <v>96</v>
      </c>
      <c r="H592" s="22"/>
      <c r="I592" s="16"/>
      <c r="J592" s="17"/>
      <c r="K592" s="17"/>
      <c r="L592" s="27" t="s">
        <v>110</v>
      </c>
      <c r="M592" s="28"/>
      <c r="N592" s="176">
        <f>+'havelvac 7.2'!N586+'havelvac 7.3'!N586+'havelvac 7.4'!N586+'havelvac 7.5'!N586+'havelvac 7.6'!N586+'havelvac 7.7'!N586+'havelvac 7.9'!N586+'havelvac 7.8'!N586+'havelvac 7.10'!N586+'havelvac 7.11'!N586+'havelvac 7.12'!N586+'havelvac 7.13'!N65</f>
        <v>1629895.2</v>
      </c>
      <c r="O592" s="176">
        <f>+'havelvac 7.2'!O586+'havelvac 7.3'!O586+'havelvac 7.4'!O586+'havelvac 7.5'!O586+'havelvac 7.6'!O586+'havelvac 7.7'!O586+'havelvac 7.9'!O586+'havelvac 7.8'!O586+'havelvac 7.10'!O586+'havelvac 7.11'!O586+'havelvac 7.12'!O586+'havelvac 7.13'!O65</f>
        <v>1629410</v>
      </c>
      <c r="P592" s="213" t="str">
        <f t="shared" ref="P592:P622" si="67">IFERROR(Q592/O592, " ")</f>
        <v xml:space="preserve"> </v>
      </c>
      <c r="Q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13" t="str">
        <f t="shared" ref="R592:R622" si="68">IFERROR(S592/O592, " ")</f>
        <v xml:space="preserve"> </v>
      </c>
      <c r="S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13" t="str">
        <f t="shared" ref="T592:T622" si="69">IFERROR(U592/O592, " ")</f>
        <v xml:space="preserve"> </v>
      </c>
      <c r="U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76">
        <f>+'havelvac 7.2'!P586+'havelvac 7.3'!P586+'havelvac 7.4'!P586+'havelvac 7.5'!P586+'havelvac 7.6'!P586+'havelvac 7.7'!P586+'havelvac 7.9'!P586+'havelvac 7.8'!P586+'havelvac 7.10'!P586+'havelvac 7.11'!P586+'havelvac 7.12'!P586+'havelvac 7.13'!P65</f>
        <v>485.2</v>
      </c>
      <c r="W592" s="213" t="str">
        <f t="shared" ref="W592:W622" si="70">IFERROR(X592/V592, " ")</f>
        <v xml:space="preserve"> </v>
      </c>
      <c r="X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13" t="str">
        <f t="shared" ref="Y592:Y622" si="71">IFERROR(Z592/V592, " ")</f>
        <v xml:space="preserve"> </v>
      </c>
      <c r="Z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13" t="str">
        <f t="shared" ref="AA592:AA622" si="72">IFERROR(AB592/V592, " ")</f>
        <v xml:space="preserve"> </v>
      </c>
      <c r="AB592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79" customFormat="1" ht="12.75">
      <c r="A593" s="170" t="str">
        <f t="shared" si="66"/>
        <v>71100901000000</v>
      </c>
      <c r="B593" s="171" t="s">
        <v>439</v>
      </c>
      <c r="C593" s="129" t="s">
        <v>189</v>
      </c>
      <c r="D593" s="128" t="s">
        <v>187</v>
      </c>
      <c r="E593" s="127" t="s">
        <v>106</v>
      </c>
      <c r="F593" s="172" t="s">
        <v>441</v>
      </c>
      <c r="G593" s="173" t="s">
        <v>440</v>
      </c>
      <c r="H593" s="146">
        <v>3091</v>
      </c>
      <c r="I593" s="147" t="s">
        <v>189</v>
      </c>
      <c r="J593" s="148">
        <v>9</v>
      </c>
      <c r="K593" s="148">
        <v>1</v>
      </c>
      <c r="L593" s="149" t="s">
        <v>351</v>
      </c>
      <c r="M593" s="150"/>
      <c r="N593" s="178">
        <f>+'havelvac 7.2'!N587+'havelvac 7.3'!N587+'havelvac 7.4'!N587+'havelvac 7.5'!N587+'havelvac 7.6'!N587+'havelvac 7.7'!N587+'havelvac 7.9'!N587+'havelvac 7.8'!N587+'havelvac 7.10'!N587+'havelvac 7.11'!N587+'havelvac 7.12'!N587+'havelvac 7.13'!N66</f>
        <v>0</v>
      </c>
      <c r="O593" s="178">
        <f>+'havelvac 7.2'!O587+'havelvac 7.3'!O587+'havelvac 7.4'!O587+'havelvac 7.5'!O587+'havelvac 7.6'!O587+'havelvac 7.7'!O587+'havelvac 7.9'!O587+'havelvac 7.8'!O587+'havelvac 7.10'!O587+'havelvac 7.11'!O587+'havelvac 7.12'!O587+'havelvac 7.13'!O66</f>
        <v>0</v>
      </c>
      <c r="P593" s="215" t="str">
        <f t="shared" si="67"/>
        <v xml:space="preserve"> </v>
      </c>
      <c r="Q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15" t="str">
        <f t="shared" si="68"/>
        <v xml:space="preserve"> </v>
      </c>
      <c r="S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15" t="str">
        <f t="shared" si="69"/>
        <v xml:space="preserve"> </v>
      </c>
      <c r="U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78">
        <f>+'havelvac 7.2'!P587+'havelvac 7.3'!P587+'havelvac 7.4'!P587+'havelvac 7.5'!P587+'havelvac 7.6'!P587+'havelvac 7.7'!P587+'havelvac 7.9'!P587+'havelvac 7.8'!P587+'havelvac 7.10'!P587+'havelvac 7.11'!P587+'havelvac 7.12'!P587+'havelvac 7.13'!P66</f>
        <v>0</v>
      </c>
      <c r="W593" s="215" t="str">
        <f t="shared" si="70"/>
        <v xml:space="preserve"> </v>
      </c>
      <c r="X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15" t="str">
        <f t="shared" si="71"/>
        <v xml:space="preserve"> </v>
      </c>
      <c r="Z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15" t="str">
        <f t="shared" si="72"/>
        <v xml:space="preserve"> </v>
      </c>
      <c r="AB593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2" customFormat="1" ht="12.75">
      <c r="A594" s="170" t="str">
        <f t="shared" si="66"/>
        <v>71100901000001</v>
      </c>
      <c r="B594" s="171" t="s">
        <v>439</v>
      </c>
      <c r="C594" s="129" t="s">
        <v>189</v>
      </c>
      <c r="D594" s="128" t="s">
        <v>187</v>
      </c>
      <c r="E594" s="127" t="s">
        <v>106</v>
      </c>
      <c r="F594" s="172" t="s">
        <v>441</v>
      </c>
      <c r="G594" s="173" t="s">
        <v>96</v>
      </c>
      <c r="H594" s="15"/>
      <c r="I594" s="22"/>
      <c r="J594" s="23"/>
      <c r="K594" s="23"/>
      <c r="L594" s="27" t="s">
        <v>108</v>
      </c>
      <c r="M594" s="40"/>
      <c r="N594" s="176">
        <f>+'havelvac 7.2'!N588+'havelvac 7.3'!N588+'havelvac 7.4'!N588+'havelvac 7.5'!N588+'havelvac 7.6'!N588+'havelvac 7.7'!N588+'havelvac 7.9'!N588+'havelvac 7.8'!N588+'havelvac 7.10'!N588+'havelvac 7.11'!N588+'havelvac 7.12'!N588+'havelvac 7.13'!N586</f>
        <v>1700000</v>
      </c>
      <c r="O594" s="176">
        <f>+'havelvac 7.2'!O588+'havelvac 7.3'!O588+'havelvac 7.4'!O588+'havelvac 7.5'!O588+'havelvac 7.6'!O588+'havelvac 7.7'!O588+'havelvac 7.9'!O588+'havelvac 7.8'!O588+'havelvac 7.10'!O588+'havelvac 7.11'!O588+'havelvac 7.12'!O588+'havelvac 7.13'!O586</f>
        <v>1700000</v>
      </c>
      <c r="P594" s="213" t="str">
        <f t="shared" si="67"/>
        <v xml:space="preserve"> </v>
      </c>
      <c r="Q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13" t="str">
        <f t="shared" si="68"/>
        <v xml:space="preserve"> </v>
      </c>
      <c r="S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13" t="str">
        <f t="shared" si="69"/>
        <v xml:space="preserve"> </v>
      </c>
      <c r="U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76">
        <f>+'havelvac 7.2'!P588+'havelvac 7.3'!P588+'havelvac 7.4'!P588+'havelvac 7.5'!P588+'havelvac 7.6'!P588+'havelvac 7.7'!P588+'havelvac 7.9'!P588+'havelvac 7.8'!P588+'havelvac 7.10'!P588+'havelvac 7.11'!P588+'havelvac 7.12'!P588+'havelvac 7.13'!P586</f>
        <v>0</v>
      </c>
      <c r="W594" s="213" t="str">
        <f t="shared" si="70"/>
        <v xml:space="preserve"> </v>
      </c>
      <c r="X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13" t="str">
        <f t="shared" si="71"/>
        <v xml:space="preserve"> </v>
      </c>
      <c r="Z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13" t="str">
        <f t="shared" si="72"/>
        <v xml:space="preserve"> </v>
      </c>
      <c r="AB594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84" customFormat="1" ht="40.5">
      <c r="A595" s="170" t="str">
        <f t="shared" si="66"/>
        <v>71100901010000</v>
      </c>
      <c r="B595" s="171" t="s">
        <v>439</v>
      </c>
      <c r="C595" s="129" t="s">
        <v>189</v>
      </c>
      <c r="D595" s="128" t="s">
        <v>187</v>
      </c>
      <c r="E595" s="127" t="s">
        <v>106</v>
      </c>
      <c r="F595" s="172" t="s">
        <v>106</v>
      </c>
      <c r="G595" s="173" t="s">
        <v>440</v>
      </c>
      <c r="H595" s="141"/>
      <c r="I595" s="142"/>
      <c r="J595" s="143"/>
      <c r="K595" s="143"/>
      <c r="L595" s="24" t="s">
        <v>352</v>
      </c>
      <c r="M595" s="25"/>
      <c r="N595" s="183">
        <f>+'havelvac 7.2'!N589+'havelvac 7.3'!N589+'havelvac 7.4'!N589+'havelvac 7.5'!N589+'havelvac 7.6'!N589+'havelvac 7.7'!N589+'havelvac 7.9'!N589+'havelvac 7.8'!N589+'havelvac 7.10'!N589+'havelvac 7.11'!N589+'havelvac 7.12'!N589+'havelvac 7.13'!N587</f>
        <v>0</v>
      </c>
      <c r="O595" s="183">
        <f>+'havelvac 7.2'!O589+'havelvac 7.3'!O589+'havelvac 7.4'!O589+'havelvac 7.5'!O589+'havelvac 7.6'!O589+'havelvac 7.7'!O589+'havelvac 7.9'!O589+'havelvac 7.8'!O589+'havelvac 7.10'!O589+'havelvac 7.11'!O589+'havelvac 7.12'!O589+'havelvac 7.13'!O587</f>
        <v>0</v>
      </c>
      <c r="P595" s="216" t="str">
        <f t="shared" si="67"/>
        <v xml:space="preserve"> </v>
      </c>
      <c r="Q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16" t="str">
        <f t="shared" si="68"/>
        <v xml:space="preserve"> </v>
      </c>
      <c r="S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16" t="str">
        <f t="shared" si="69"/>
        <v xml:space="preserve"> </v>
      </c>
      <c r="U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83">
        <f>+'havelvac 7.2'!P589+'havelvac 7.3'!P589+'havelvac 7.4'!P589+'havelvac 7.5'!P589+'havelvac 7.6'!P589+'havelvac 7.7'!P589+'havelvac 7.9'!P589+'havelvac 7.8'!P589+'havelvac 7.10'!P589+'havelvac 7.11'!P589+'havelvac 7.12'!P589+'havelvac 7.13'!P587</f>
        <v>0</v>
      </c>
      <c r="W595" s="216" t="str">
        <f t="shared" si="70"/>
        <v xml:space="preserve"> </v>
      </c>
      <c r="X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16" t="str">
        <f t="shared" si="71"/>
        <v xml:space="preserve"> </v>
      </c>
      <c r="Z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16" t="str">
        <f t="shared" si="72"/>
        <v xml:space="preserve"> </v>
      </c>
      <c r="AB595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2" customFormat="1">
      <c r="A596" s="170" t="str">
        <f t="shared" si="66"/>
        <v>71100901014111</v>
      </c>
      <c r="B596" s="171" t="s">
        <v>439</v>
      </c>
      <c r="C596" s="129" t="s">
        <v>189</v>
      </c>
      <c r="D596" s="128" t="s">
        <v>187</v>
      </c>
      <c r="E596" s="127" t="s">
        <v>106</v>
      </c>
      <c r="F596" s="172" t="s">
        <v>106</v>
      </c>
      <c r="G596" s="126">
        <v>4111</v>
      </c>
      <c r="H596" s="15"/>
      <c r="I596" s="22"/>
      <c r="J596" s="23"/>
      <c r="K596" s="23"/>
      <c r="L596" s="26" t="s">
        <v>112</v>
      </c>
      <c r="M596" s="40">
        <v>4111</v>
      </c>
      <c r="N596" s="169">
        <f>+'havelvac 7.2'!N590+'havelvac 7.3'!N590+'havelvac 7.4'!N590+'havelvac 7.5'!N590+'havelvac 7.6'!N590+'havelvac 7.7'!N590+'havelvac 7.9'!N590+'havelvac 7.8'!N590+'havelvac 7.10'!N590+'havelvac 7.11'!N590+'havelvac 7.12'!N590+'havelvac 7.13'!N588</f>
        <v>1700000</v>
      </c>
      <c r="O596" s="169">
        <f>+'havelvac 7.2'!O590+'havelvac 7.3'!O590+'havelvac 7.4'!O590+'havelvac 7.5'!O590+'havelvac 7.6'!O590+'havelvac 7.7'!O590+'havelvac 7.9'!O590+'havelvac 7.8'!O590+'havelvac 7.10'!O590+'havelvac 7.11'!O590+'havelvac 7.12'!O590+'havelvac 7.13'!O588</f>
        <v>1700000</v>
      </c>
      <c r="P596" s="217" t="str">
        <f t="shared" si="67"/>
        <v xml:space="preserve"> </v>
      </c>
      <c r="Q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17" t="str">
        <f t="shared" si="68"/>
        <v xml:space="preserve"> </v>
      </c>
      <c r="S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17" t="str">
        <f t="shared" si="69"/>
        <v xml:space="preserve"> </v>
      </c>
      <c r="U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69">
        <f>+'havelvac 7.2'!P590+'havelvac 7.3'!P590+'havelvac 7.4'!P590+'havelvac 7.5'!P590+'havelvac 7.6'!P590+'havelvac 7.7'!P590+'havelvac 7.9'!P590+'havelvac 7.8'!P590+'havelvac 7.10'!P590+'havelvac 7.11'!P590+'havelvac 7.12'!P590+'havelvac 7.13'!P588</f>
        <v>0</v>
      </c>
      <c r="W596" s="217" t="str">
        <f t="shared" si="70"/>
        <v xml:space="preserve"> </v>
      </c>
      <c r="X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17" t="str">
        <f t="shared" si="71"/>
        <v xml:space="preserve"> </v>
      </c>
      <c r="Z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17" t="str">
        <f t="shared" si="72"/>
        <v xml:space="preserve"> </v>
      </c>
      <c r="AB59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2" customFormat="1">
      <c r="A597" s="170" t="str">
        <f t="shared" si="66"/>
        <v>71100901014212</v>
      </c>
      <c r="B597" s="171" t="s">
        <v>439</v>
      </c>
      <c r="C597" s="129" t="s">
        <v>189</v>
      </c>
      <c r="D597" s="128" t="s">
        <v>187</v>
      </c>
      <c r="E597" s="127" t="s">
        <v>106</v>
      </c>
      <c r="F597" s="172" t="s">
        <v>106</v>
      </c>
      <c r="G597" s="126">
        <v>4212</v>
      </c>
      <c r="H597" s="15"/>
      <c r="I597" s="22"/>
      <c r="J597" s="23"/>
      <c r="K597" s="23"/>
      <c r="L597" s="26" t="s">
        <v>114</v>
      </c>
      <c r="M597" s="40">
        <v>4212</v>
      </c>
      <c r="N597" s="169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597" s="169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597" s="217" t="str">
        <f t="shared" si="67"/>
        <v xml:space="preserve"> </v>
      </c>
      <c r="Q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17" t="str">
        <f t="shared" si="68"/>
        <v xml:space="preserve"> </v>
      </c>
      <c r="S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17" t="str">
        <f t="shared" si="69"/>
        <v xml:space="preserve"> </v>
      </c>
      <c r="U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69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597" s="217" t="str">
        <f t="shared" si="70"/>
        <v xml:space="preserve"> </v>
      </c>
      <c r="X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17" t="str">
        <f t="shared" si="71"/>
        <v xml:space="preserve"> </v>
      </c>
      <c r="Z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17" t="str">
        <f t="shared" si="72"/>
        <v xml:space="preserve"> </v>
      </c>
      <c r="AB59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2" customFormat="1">
      <c r="A598" s="170" t="str">
        <f t="shared" si="66"/>
        <v>71100901014213</v>
      </c>
      <c r="B598" s="171" t="s">
        <v>439</v>
      </c>
      <c r="C598" s="129" t="s">
        <v>189</v>
      </c>
      <c r="D598" s="128" t="s">
        <v>187</v>
      </c>
      <c r="E598" s="127" t="s">
        <v>106</v>
      </c>
      <c r="F598" s="172" t="s">
        <v>106</v>
      </c>
      <c r="G598" s="126">
        <v>4213</v>
      </c>
      <c r="H598" s="15"/>
      <c r="I598" s="22"/>
      <c r="J598" s="23"/>
      <c r="K598" s="23"/>
      <c r="L598" s="26" t="s">
        <v>115</v>
      </c>
      <c r="M598" s="40">
        <v>4213</v>
      </c>
      <c r="N598" s="169">
        <f>+'havelvac 7.2'!N592+'havelvac 7.3'!N592+'havelvac 7.4'!N592+'havelvac 7.5'!N592+'havelvac 7.6'!N592+'havelvac 7.7'!N592+'havelvac 7.9'!N592+'havelvac 7.8'!N592+'havelvac 7.10'!N592+'havelvac 7.11'!N592+'havelvac 7.12'!N592+'havelvac 7.13'!N590</f>
        <v>1700000</v>
      </c>
      <c r="O598" s="169">
        <f>+'havelvac 7.2'!O592+'havelvac 7.3'!O592+'havelvac 7.4'!O592+'havelvac 7.5'!O592+'havelvac 7.6'!O592+'havelvac 7.7'!O592+'havelvac 7.9'!O592+'havelvac 7.8'!O592+'havelvac 7.10'!O592+'havelvac 7.11'!O592+'havelvac 7.12'!O592+'havelvac 7.13'!O590</f>
        <v>1700000</v>
      </c>
      <c r="P598" s="217" t="str">
        <f t="shared" si="67"/>
        <v xml:space="preserve"> </v>
      </c>
      <c r="Q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17" t="str">
        <f t="shared" si="68"/>
        <v xml:space="preserve"> </v>
      </c>
      <c r="S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17" t="str">
        <f t="shared" si="69"/>
        <v xml:space="preserve"> </v>
      </c>
      <c r="U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69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598" s="217" t="str">
        <f t="shared" si="70"/>
        <v xml:space="preserve"> </v>
      </c>
      <c r="X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17" t="str">
        <f t="shared" si="71"/>
        <v xml:space="preserve"> </v>
      </c>
      <c r="Z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17" t="str">
        <f t="shared" si="72"/>
        <v xml:space="preserve"> </v>
      </c>
      <c r="AB59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2" customFormat="1">
      <c r="A599" s="170" t="str">
        <f t="shared" si="66"/>
        <v>71100901014214</v>
      </c>
      <c r="B599" s="171" t="s">
        <v>439</v>
      </c>
      <c r="C599" s="129" t="s">
        <v>189</v>
      </c>
      <c r="D599" s="128" t="s">
        <v>187</v>
      </c>
      <c r="E599" s="127" t="s">
        <v>106</v>
      </c>
      <c r="F599" s="172" t="s">
        <v>106</v>
      </c>
      <c r="G599" s="126">
        <v>4214</v>
      </c>
      <c r="H599" s="15"/>
      <c r="I599" s="22"/>
      <c r="J599" s="23"/>
      <c r="K599" s="23"/>
      <c r="L599" s="26" t="s">
        <v>116</v>
      </c>
      <c r="M599" s="11">
        <v>4214</v>
      </c>
      <c r="N599" s="169">
        <f>+'havelvac 7.2'!N593+'havelvac 7.3'!N593+'havelvac 7.4'!N593+'havelvac 7.5'!N593+'havelvac 7.6'!N593+'havelvac 7.7'!N593+'havelvac 7.9'!N593+'havelvac 7.8'!N593+'havelvac 7.10'!N593+'havelvac 7.11'!N593+'havelvac 7.12'!N593+'havelvac 7.13'!N591</f>
        <v>0</v>
      </c>
      <c r="O599" s="169">
        <f>+'havelvac 7.2'!O593+'havelvac 7.3'!O593+'havelvac 7.4'!O593+'havelvac 7.5'!O593+'havelvac 7.6'!O593+'havelvac 7.7'!O593+'havelvac 7.9'!O593+'havelvac 7.8'!O593+'havelvac 7.10'!O593+'havelvac 7.11'!O593+'havelvac 7.12'!O593+'havelvac 7.13'!O591</f>
        <v>0</v>
      </c>
      <c r="P599" s="217" t="str">
        <f t="shared" si="67"/>
        <v xml:space="preserve"> </v>
      </c>
      <c r="Q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17" t="str">
        <f t="shared" si="68"/>
        <v xml:space="preserve"> </v>
      </c>
      <c r="S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17" t="str">
        <f t="shared" si="69"/>
        <v xml:space="preserve"> </v>
      </c>
      <c r="U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69">
        <f>+'havelvac 7.2'!P593+'havelvac 7.3'!P593+'havelvac 7.4'!P593+'havelvac 7.5'!P593+'havelvac 7.6'!P593+'havelvac 7.7'!P593+'havelvac 7.9'!P593+'havelvac 7.8'!P593+'havelvac 7.10'!P593+'havelvac 7.11'!P593+'havelvac 7.12'!P593+'havelvac 7.13'!P591</f>
        <v>0</v>
      </c>
      <c r="W599" s="217" t="str">
        <f t="shared" si="70"/>
        <v xml:space="preserve"> </v>
      </c>
      <c r="X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17" t="str">
        <f t="shared" si="71"/>
        <v xml:space="preserve"> </v>
      </c>
      <c r="Z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17" t="str">
        <f t="shared" si="72"/>
        <v xml:space="preserve"> </v>
      </c>
      <c r="AB599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2" customFormat="1">
      <c r="A600" s="170" t="str">
        <f t="shared" si="66"/>
        <v>71100901014216</v>
      </c>
      <c r="B600" s="171" t="s">
        <v>439</v>
      </c>
      <c r="C600" s="129" t="s">
        <v>189</v>
      </c>
      <c r="D600" s="128" t="s">
        <v>187</v>
      </c>
      <c r="E600" s="127" t="s">
        <v>106</v>
      </c>
      <c r="F600" s="172" t="s">
        <v>106</v>
      </c>
      <c r="G600" s="126">
        <v>4216</v>
      </c>
      <c r="H600" s="15"/>
      <c r="I600" s="22"/>
      <c r="J600" s="23"/>
      <c r="K600" s="23"/>
      <c r="L600" s="26" t="s">
        <v>118</v>
      </c>
      <c r="M600" s="11">
        <v>4216</v>
      </c>
      <c r="N600" s="169">
        <f>+'havelvac 7.2'!N594+'havelvac 7.3'!N594+'havelvac 7.4'!N594+'havelvac 7.5'!N594+'havelvac 7.6'!N594+'havelvac 7.7'!N594+'havelvac 7.9'!N594+'havelvac 7.8'!N594+'havelvac 7.10'!N594+'havelvac 7.11'!N594+'havelvac 7.12'!N594+'havelvac 7.13'!N592</f>
        <v>70590</v>
      </c>
      <c r="O600" s="169">
        <f>+'havelvac 7.2'!O594+'havelvac 7.3'!O594+'havelvac 7.4'!O594+'havelvac 7.5'!O594+'havelvac 7.6'!O594+'havelvac 7.7'!O594+'havelvac 7.9'!O594+'havelvac 7.8'!O594+'havelvac 7.10'!O594+'havelvac 7.11'!O594+'havelvac 7.12'!O594+'havelvac 7.13'!O592</f>
        <v>70590</v>
      </c>
      <c r="P600" s="217" t="str">
        <f t="shared" si="67"/>
        <v xml:space="preserve"> </v>
      </c>
      <c r="Q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17" t="str">
        <f t="shared" si="68"/>
        <v xml:space="preserve"> </v>
      </c>
      <c r="S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17" t="str">
        <f t="shared" si="69"/>
        <v xml:space="preserve"> </v>
      </c>
      <c r="U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69">
        <f>+'havelvac 7.2'!P594+'havelvac 7.3'!P594+'havelvac 7.4'!P594+'havelvac 7.5'!P594+'havelvac 7.6'!P594+'havelvac 7.7'!P594+'havelvac 7.9'!P594+'havelvac 7.8'!P594+'havelvac 7.10'!P594+'havelvac 7.11'!P594+'havelvac 7.12'!P594+'havelvac 7.13'!P592</f>
        <v>0</v>
      </c>
      <c r="W600" s="217" t="str">
        <f t="shared" si="70"/>
        <v xml:space="preserve"> </v>
      </c>
      <c r="X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17" t="str">
        <f t="shared" si="71"/>
        <v xml:space="preserve"> </v>
      </c>
      <c r="Z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17" t="str">
        <f t="shared" si="72"/>
        <v xml:space="preserve"> </v>
      </c>
      <c r="AB600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2" customFormat="1">
      <c r="A601" s="170" t="str">
        <f t="shared" si="66"/>
        <v>71100901014221</v>
      </c>
      <c r="B601" s="171" t="s">
        <v>439</v>
      </c>
      <c r="C601" s="129" t="s">
        <v>189</v>
      </c>
      <c r="D601" s="128" t="s">
        <v>187</v>
      </c>
      <c r="E601" s="127" t="s">
        <v>106</v>
      </c>
      <c r="F601" s="172" t="s">
        <v>106</v>
      </c>
      <c r="G601" s="126">
        <v>4221</v>
      </c>
      <c r="H601" s="15"/>
      <c r="I601" s="22"/>
      <c r="J601" s="23"/>
      <c r="K601" s="23"/>
      <c r="L601" s="26" t="s">
        <v>353</v>
      </c>
      <c r="M601" s="11">
        <v>4221</v>
      </c>
      <c r="N601" s="169">
        <f>+'havelvac 7.2'!N595+'havelvac 7.3'!N595+'havelvac 7.4'!N595+'havelvac 7.5'!N595+'havelvac 7.6'!N595+'havelvac 7.7'!N595+'havelvac 7.9'!N595+'havelvac 7.8'!N595+'havelvac 7.10'!N595+'havelvac 7.11'!N595+'havelvac 7.12'!N595+'havelvac 7.13'!N593</f>
        <v>1629410</v>
      </c>
      <c r="O601" s="169">
        <f>+'havelvac 7.2'!O595+'havelvac 7.3'!O595+'havelvac 7.4'!O595+'havelvac 7.5'!O595+'havelvac 7.6'!O595+'havelvac 7.7'!O595+'havelvac 7.9'!O595+'havelvac 7.8'!O595+'havelvac 7.10'!O595+'havelvac 7.11'!O595+'havelvac 7.12'!O595+'havelvac 7.13'!O593</f>
        <v>1629410</v>
      </c>
      <c r="P601" s="217" t="str">
        <f t="shared" si="67"/>
        <v xml:space="preserve"> </v>
      </c>
      <c r="Q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17" t="str">
        <f t="shared" si="68"/>
        <v xml:space="preserve"> </v>
      </c>
      <c r="S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17" t="str">
        <f t="shared" si="69"/>
        <v xml:space="preserve"> </v>
      </c>
      <c r="U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69">
        <f>+'havelvac 7.2'!P595+'havelvac 7.3'!P595+'havelvac 7.4'!P595+'havelvac 7.5'!P595+'havelvac 7.6'!P595+'havelvac 7.7'!P595+'havelvac 7.9'!P595+'havelvac 7.8'!P595+'havelvac 7.10'!P595+'havelvac 7.11'!P595+'havelvac 7.12'!P595+'havelvac 7.13'!P593</f>
        <v>0</v>
      </c>
      <c r="W601" s="217" t="str">
        <f t="shared" si="70"/>
        <v xml:space="preserve"> </v>
      </c>
      <c r="X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17" t="str">
        <f t="shared" si="71"/>
        <v xml:space="preserve"> </v>
      </c>
      <c r="Z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17" t="str">
        <f t="shared" si="72"/>
        <v xml:space="preserve"> </v>
      </c>
      <c r="AB60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2" customFormat="1" ht="25.5">
      <c r="A602" s="170" t="str">
        <f t="shared" si="66"/>
        <v>71100901014252</v>
      </c>
      <c r="B602" s="171" t="s">
        <v>439</v>
      </c>
      <c r="C602" s="129" t="s">
        <v>189</v>
      </c>
      <c r="D602" s="128" t="s">
        <v>187</v>
      </c>
      <c r="E602" s="127" t="s">
        <v>106</v>
      </c>
      <c r="F602" s="172" t="s">
        <v>106</v>
      </c>
      <c r="G602" s="126">
        <v>4252</v>
      </c>
      <c r="H602" s="15"/>
      <c r="I602" s="22"/>
      <c r="J602" s="23"/>
      <c r="K602" s="23"/>
      <c r="L602" s="26" t="s">
        <v>127</v>
      </c>
      <c r="M602" s="11">
        <v>4252</v>
      </c>
      <c r="N602" s="169">
        <f>+'havelvac 7.2'!N596+'havelvac 7.3'!N596+'havelvac 7.4'!N596+'havelvac 7.5'!N596+'havelvac 7.6'!N596+'havelvac 7.7'!N596+'havelvac 7.9'!N596+'havelvac 7.8'!N596+'havelvac 7.10'!N596+'havelvac 7.11'!N596+'havelvac 7.12'!N596+'havelvac 7.13'!N594</f>
        <v>0</v>
      </c>
      <c r="O602" s="169">
        <f>+'havelvac 7.2'!O596+'havelvac 7.3'!O596+'havelvac 7.4'!O596+'havelvac 7.5'!O596+'havelvac 7.6'!O596+'havelvac 7.7'!O596+'havelvac 7.9'!O596+'havelvac 7.8'!O596+'havelvac 7.10'!O596+'havelvac 7.11'!O596+'havelvac 7.12'!O596+'havelvac 7.13'!O594</f>
        <v>0</v>
      </c>
      <c r="P602" s="217" t="str">
        <f t="shared" si="67"/>
        <v xml:space="preserve"> </v>
      </c>
      <c r="Q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17" t="str">
        <f t="shared" si="68"/>
        <v xml:space="preserve"> </v>
      </c>
      <c r="S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17" t="str">
        <f t="shared" si="69"/>
        <v xml:space="preserve"> </v>
      </c>
      <c r="U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69">
        <f>+'havelvac 7.2'!P596+'havelvac 7.3'!P596+'havelvac 7.4'!P596+'havelvac 7.5'!P596+'havelvac 7.6'!P596+'havelvac 7.7'!P596+'havelvac 7.9'!P596+'havelvac 7.8'!P596+'havelvac 7.10'!P596+'havelvac 7.11'!P596+'havelvac 7.12'!P596+'havelvac 7.13'!P594</f>
        <v>0</v>
      </c>
      <c r="W602" s="217" t="str">
        <f t="shared" si="70"/>
        <v xml:space="preserve"> </v>
      </c>
      <c r="X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17" t="str">
        <f t="shared" si="71"/>
        <v xml:space="preserve"> </v>
      </c>
      <c r="Z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17" t="str">
        <f t="shared" si="72"/>
        <v xml:space="preserve"> </v>
      </c>
      <c r="AB60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2" customFormat="1">
      <c r="A603" s="170" t="str">
        <f t="shared" si="66"/>
        <v>71100901014261</v>
      </c>
      <c r="B603" s="171" t="s">
        <v>439</v>
      </c>
      <c r="C603" s="129" t="s">
        <v>189</v>
      </c>
      <c r="D603" s="128" t="s">
        <v>187</v>
      </c>
      <c r="E603" s="127" t="s">
        <v>106</v>
      </c>
      <c r="F603" s="172" t="s">
        <v>106</v>
      </c>
      <c r="G603" s="126">
        <v>4261</v>
      </c>
      <c r="H603" s="15"/>
      <c r="I603" s="22"/>
      <c r="J603" s="23"/>
      <c r="K603" s="23"/>
      <c r="L603" s="26" t="s">
        <v>128</v>
      </c>
      <c r="M603" s="11">
        <v>4261</v>
      </c>
      <c r="N603" s="169">
        <f>+'havelvac 7.2'!N597+'havelvac 7.3'!N597+'havelvac 7.4'!N597+'havelvac 7.5'!N597+'havelvac 7.6'!N597+'havelvac 7.7'!N597+'havelvac 7.9'!N597+'havelvac 7.8'!N597+'havelvac 7.10'!N597+'havelvac 7.11'!N597+'havelvac 7.12'!N597+'havelvac 7.13'!N595</f>
        <v>70590</v>
      </c>
      <c r="O603" s="169">
        <f>+'havelvac 7.2'!O597+'havelvac 7.3'!O597+'havelvac 7.4'!O597+'havelvac 7.5'!O597+'havelvac 7.6'!O597+'havelvac 7.7'!O597+'havelvac 7.9'!O597+'havelvac 7.8'!O597+'havelvac 7.10'!O597+'havelvac 7.11'!O597+'havelvac 7.12'!O597+'havelvac 7.13'!O595</f>
        <v>70590</v>
      </c>
      <c r="P603" s="217" t="str">
        <f t="shared" si="67"/>
        <v xml:space="preserve"> </v>
      </c>
      <c r="Q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17" t="str">
        <f t="shared" si="68"/>
        <v xml:space="preserve"> </v>
      </c>
      <c r="S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17" t="str">
        <f t="shared" si="69"/>
        <v xml:space="preserve"> </v>
      </c>
      <c r="U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69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3" s="217" t="str">
        <f t="shared" si="70"/>
        <v xml:space="preserve"> </v>
      </c>
      <c r="X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17" t="str">
        <f t="shared" si="71"/>
        <v xml:space="preserve"> </v>
      </c>
      <c r="Z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17" t="str">
        <f t="shared" si="72"/>
        <v xml:space="preserve"> </v>
      </c>
      <c r="AB603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2" customFormat="1">
      <c r="A604" s="170" t="str">
        <f t="shared" si="66"/>
        <v>71100901014264</v>
      </c>
      <c r="B604" s="171" t="s">
        <v>439</v>
      </c>
      <c r="C604" s="129" t="s">
        <v>189</v>
      </c>
      <c r="D604" s="128" t="s">
        <v>187</v>
      </c>
      <c r="E604" s="127" t="s">
        <v>106</v>
      </c>
      <c r="F604" s="172" t="s">
        <v>106</v>
      </c>
      <c r="G604" s="126">
        <v>4264</v>
      </c>
      <c r="H604" s="15"/>
      <c r="I604" s="22"/>
      <c r="J604" s="23"/>
      <c r="K604" s="23"/>
      <c r="L604" s="26" t="s">
        <v>129</v>
      </c>
      <c r="M604" s="11">
        <v>4264</v>
      </c>
      <c r="N604" s="16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04" s="16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04" s="217" t="str">
        <f t="shared" si="67"/>
        <v xml:space="preserve"> </v>
      </c>
      <c r="Q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17" t="str">
        <f t="shared" si="68"/>
        <v xml:space="preserve"> </v>
      </c>
      <c r="S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17" t="str">
        <f t="shared" si="69"/>
        <v xml:space="preserve"> </v>
      </c>
      <c r="U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6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04" s="217" t="str">
        <f t="shared" si="70"/>
        <v xml:space="preserve"> </v>
      </c>
      <c r="X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17" t="str">
        <f t="shared" si="71"/>
        <v xml:space="preserve"> </v>
      </c>
      <c r="Z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17" t="str">
        <f t="shared" si="72"/>
        <v xml:space="preserve"> </v>
      </c>
      <c r="AB60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2" customFormat="1">
      <c r="A605" s="170" t="str">
        <f t="shared" si="66"/>
        <v>71100901014267</v>
      </c>
      <c r="B605" s="171" t="s">
        <v>439</v>
      </c>
      <c r="C605" s="129" t="s">
        <v>189</v>
      </c>
      <c r="D605" s="128" t="s">
        <v>187</v>
      </c>
      <c r="E605" s="127" t="s">
        <v>106</v>
      </c>
      <c r="F605" s="172" t="s">
        <v>106</v>
      </c>
      <c r="G605" s="126">
        <v>4267</v>
      </c>
      <c r="H605" s="15"/>
      <c r="I605" s="22"/>
      <c r="J605" s="23"/>
      <c r="K605" s="23"/>
      <c r="L605" s="26" t="s">
        <v>130</v>
      </c>
      <c r="M605" s="11">
        <v>4267</v>
      </c>
      <c r="N605" s="169">
        <f>+'havelvac 7.2'!N600+'havelvac 7.3'!N600+'havelvac 7.4'!N600+'havelvac 7.5'!N600+'havelvac 7.6'!N600+'havelvac 7.7'!N600+'havelvac 7.9'!N600+'havelvac 7.8'!N600+'havelvac 7.10'!N600+'havelvac 7.11'!N600+'havelvac 7.12'!N600+'havelvac 7.13'!N597</f>
        <v>0</v>
      </c>
      <c r="O605" s="169">
        <f>+'havelvac 7.2'!O600+'havelvac 7.3'!O600+'havelvac 7.4'!O600+'havelvac 7.5'!O600+'havelvac 7.6'!O600+'havelvac 7.7'!O600+'havelvac 7.9'!O600+'havelvac 7.8'!O600+'havelvac 7.10'!O600+'havelvac 7.11'!O600+'havelvac 7.12'!O600+'havelvac 7.13'!O597</f>
        <v>0</v>
      </c>
      <c r="P605" s="217" t="str">
        <f t="shared" si="67"/>
        <v xml:space="preserve"> </v>
      </c>
      <c r="Q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17" t="str">
        <f t="shared" si="68"/>
        <v xml:space="preserve"> </v>
      </c>
      <c r="S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17" t="str">
        <f t="shared" si="69"/>
        <v xml:space="preserve"> </v>
      </c>
      <c r="U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69">
        <f>+'havelvac 7.2'!P600+'havelvac 7.3'!P600+'havelvac 7.4'!P600+'havelvac 7.5'!P600+'havelvac 7.6'!P600+'havelvac 7.7'!P600+'havelvac 7.9'!P600+'havelvac 7.8'!P600+'havelvac 7.10'!P600+'havelvac 7.11'!P600+'havelvac 7.12'!P600+'havelvac 7.13'!P597</f>
        <v>0</v>
      </c>
      <c r="W605" s="217" t="str">
        <f t="shared" si="70"/>
        <v xml:space="preserve"> </v>
      </c>
      <c r="X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17" t="str">
        <f t="shared" si="71"/>
        <v xml:space="preserve"> </v>
      </c>
      <c r="Z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17" t="str">
        <f t="shared" si="72"/>
        <v xml:space="preserve"> </v>
      </c>
      <c r="AB605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2" customFormat="1">
      <c r="A606" s="170" t="str">
        <f t="shared" si="66"/>
        <v>71100901014823</v>
      </c>
      <c r="B606" s="171" t="s">
        <v>439</v>
      </c>
      <c r="C606" s="129" t="s">
        <v>189</v>
      </c>
      <c r="D606" s="128" t="s">
        <v>187</v>
      </c>
      <c r="E606" s="127" t="s">
        <v>106</v>
      </c>
      <c r="F606" s="172" t="s">
        <v>106</v>
      </c>
      <c r="G606" s="126">
        <v>4823</v>
      </c>
      <c r="H606" s="15"/>
      <c r="I606" s="22"/>
      <c r="J606" s="23"/>
      <c r="K606" s="23"/>
      <c r="L606" s="26" t="s">
        <v>133</v>
      </c>
      <c r="M606" s="10">
        <v>4823</v>
      </c>
      <c r="N606" s="169">
        <f>+'havelvac 7.2'!N601+'havelvac 7.3'!N601+'havelvac 7.4'!N601+'havelvac 7.5'!N601+'havelvac 7.6'!N601+'havelvac 7.7'!N601+'havelvac 7.9'!N601+'havelvac 7.8'!N601+'havelvac 7.10'!N601+'havelvac 7.11'!N601+'havelvac 7.12'!N601+'havelvac 7.13'!N598</f>
        <v>0</v>
      </c>
      <c r="O606" s="169">
        <f>+'havelvac 7.2'!O601+'havelvac 7.3'!O601+'havelvac 7.4'!O601+'havelvac 7.5'!O601+'havelvac 7.6'!O601+'havelvac 7.7'!O601+'havelvac 7.9'!O601+'havelvac 7.8'!O601+'havelvac 7.10'!O601+'havelvac 7.11'!O601+'havelvac 7.12'!O601+'havelvac 7.13'!O598</f>
        <v>0</v>
      </c>
      <c r="P606" s="217" t="str">
        <f t="shared" si="67"/>
        <v xml:space="preserve"> </v>
      </c>
      <c r="Q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17" t="str">
        <f t="shared" si="68"/>
        <v xml:space="preserve"> </v>
      </c>
      <c r="S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17" t="str">
        <f t="shared" si="69"/>
        <v xml:space="preserve"> </v>
      </c>
      <c r="U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69">
        <f>+'havelvac 7.2'!P601+'havelvac 7.3'!P601+'havelvac 7.4'!P601+'havelvac 7.5'!P601+'havelvac 7.6'!P601+'havelvac 7.7'!P601+'havelvac 7.9'!P601+'havelvac 7.8'!P601+'havelvac 7.10'!P601+'havelvac 7.11'!P601+'havelvac 7.12'!P601+'havelvac 7.13'!P598</f>
        <v>0</v>
      </c>
      <c r="W606" s="217" t="str">
        <f t="shared" si="70"/>
        <v xml:space="preserve"> </v>
      </c>
      <c r="X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17" t="str">
        <f t="shared" si="71"/>
        <v xml:space="preserve"> </v>
      </c>
      <c r="Z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17" t="str">
        <f t="shared" si="72"/>
        <v xml:space="preserve"> </v>
      </c>
      <c r="AB606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2" customFormat="1" hidden="1">
      <c r="A607" s="170" t="str">
        <f t="shared" si="66"/>
        <v>71100901014861</v>
      </c>
      <c r="B607" s="171" t="s">
        <v>439</v>
      </c>
      <c r="C607" s="129" t="s">
        <v>189</v>
      </c>
      <c r="D607" s="128" t="s">
        <v>187</v>
      </c>
      <c r="E607" s="127" t="s">
        <v>106</v>
      </c>
      <c r="F607" s="172" t="s">
        <v>106</v>
      </c>
      <c r="G607" s="126">
        <v>4861</v>
      </c>
      <c r="H607" s="15"/>
      <c r="I607" s="22"/>
      <c r="J607" s="23"/>
      <c r="K607" s="23"/>
      <c r="L607" s="27" t="s">
        <v>134</v>
      </c>
      <c r="M607" s="28">
        <v>4861</v>
      </c>
      <c r="N607" s="169">
        <f>+'havelvac 7.2'!N607+'havelvac 7.3'!N607+'havelvac 7.4'!N607+'havelvac 7.5'!N607+'havelvac 7.6'!N607+'havelvac 7.7'!N607+'havelvac 7.9'!N607+'havelvac 7.8'!N607+'havelvac 7.10'!N607+'havelvac 7.11'!N607+'havelvac 7.12'!N607+'havelvac 7.13'!N600</f>
        <v>0</v>
      </c>
      <c r="O607" s="169">
        <f>+'havelvac 7.2'!O607+'havelvac 7.3'!O607+'havelvac 7.4'!O607+'havelvac 7.5'!O607+'havelvac 7.6'!O607+'havelvac 7.7'!O607+'havelvac 7.9'!O607+'havelvac 7.8'!O607+'havelvac 7.10'!O607+'havelvac 7.11'!O607+'havelvac 7.12'!O607+'havelvac 7.13'!O600</f>
        <v>0</v>
      </c>
      <c r="P607" s="217" t="str">
        <f t="shared" si="67"/>
        <v xml:space="preserve"> </v>
      </c>
      <c r="Q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17" t="str">
        <f t="shared" si="68"/>
        <v xml:space="preserve"> </v>
      </c>
      <c r="S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17" t="str">
        <f t="shared" si="69"/>
        <v xml:space="preserve"> </v>
      </c>
      <c r="U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69">
        <f>+'havelvac 7.2'!P607+'havelvac 7.3'!P607+'havelvac 7.4'!P607+'havelvac 7.5'!P607+'havelvac 7.6'!P607+'havelvac 7.7'!P607+'havelvac 7.9'!P607+'havelvac 7.8'!P607+'havelvac 7.10'!P607+'havelvac 7.11'!P607+'havelvac 7.12'!P607+'havelvac 7.13'!P600</f>
        <v>0</v>
      </c>
      <c r="W607" s="217" t="str">
        <f t="shared" si="70"/>
        <v xml:space="preserve"> </v>
      </c>
      <c r="X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17" t="str">
        <f t="shared" si="71"/>
        <v xml:space="preserve"> </v>
      </c>
      <c r="Z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17" t="str">
        <f t="shared" si="72"/>
        <v xml:space="preserve"> </v>
      </c>
      <c r="AB607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2" customFormat="1" hidden="1">
      <c r="A608" s="170" t="str">
        <f t="shared" si="66"/>
        <v>71100901015122</v>
      </c>
      <c r="B608" s="171" t="s">
        <v>439</v>
      </c>
      <c r="C608" s="129" t="s">
        <v>189</v>
      </c>
      <c r="D608" s="128" t="s">
        <v>187</v>
      </c>
      <c r="E608" s="127" t="s">
        <v>106</v>
      </c>
      <c r="F608" s="172" t="s">
        <v>106</v>
      </c>
      <c r="G608" s="126">
        <v>5122</v>
      </c>
      <c r="H608" s="15"/>
      <c r="I608" s="22"/>
      <c r="J608" s="23"/>
      <c r="K608" s="23"/>
      <c r="L608" s="26" t="s">
        <v>136</v>
      </c>
      <c r="M608" s="10">
        <v>5122</v>
      </c>
      <c r="N608" s="169">
        <f>+'havelvac 7.2'!N608+'havelvac 7.3'!N608+'havelvac 7.4'!N608+'havelvac 7.5'!N608+'havelvac 7.6'!N608+'havelvac 7.7'!N608+'havelvac 7.9'!N608+'havelvac 7.8'!N608+'havelvac 7.10'!N608+'havelvac 7.11'!N608+'havelvac 7.12'!N608+'havelvac 7.13'!N601</f>
        <v>0</v>
      </c>
      <c r="O608" s="169">
        <f>+'havelvac 7.2'!O608+'havelvac 7.3'!O608+'havelvac 7.4'!O608+'havelvac 7.5'!O608+'havelvac 7.6'!O608+'havelvac 7.7'!O608+'havelvac 7.9'!O608+'havelvac 7.8'!O608+'havelvac 7.10'!O608+'havelvac 7.11'!O608+'havelvac 7.12'!O608+'havelvac 7.13'!O601</f>
        <v>0</v>
      </c>
      <c r="P608" s="217" t="str">
        <f t="shared" si="67"/>
        <v xml:space="preserve"> </v>
      </c>
      <c r="Q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17" t="str">
        <f t="shared" si="68"/>
        <v xml:space="preserve"> </v>
      </c>
      <c r="S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17" t="str">
        <f t="shared" si="69"/>
        <v xml:space="preserve"> </v>
      </c>
      <c r="U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69">
        <f>+'havelvac 7.2'!P608+'havelvac 7.3'!P608+'havelvac 7.4'!P608+'havelvac 7.5'!P608+'havelvac 7.6'!P608+'havelvac 7.7'!P608+'havelvac 7.9'!P608+'havelvac 7.8'!P608+'havelvac 7.10'!P608+'havelvac 7.11'!P608+'havelvac 7.12'!P608+'havelvac 7.13'!P601</f>
        <v>0</v>
      </c>
      <c r="W608" s="217" t="str">
        <f t="shared" si="70"/>
        <v xml:space="preserve"> </v>
      </c>
      <c r="X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17" t="str">
        <f t="shared" si="71"/>
        <v xml:space="preserve"> </v>
      </c>
      <c r="Z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17" t="str">
        <f t="shared" si="72"/>
        <v xml:space="preserve"> </v>
      </c>
      <c r="AB608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79" customFormat="1" ht="25.5">
      <c r="A609" s="170" t="str">
        <f t="shared" ref="A609:A622" si="73">CONCATENATE(B609,C609,D609,E609,F609,G609)</f>
        <v>71100902000000</v>
      </c>
      <c r="B609" s="171" t="s">
        <v>439</v>
      </c>
      <c r="C609" s="129" t="s">
        <v>189</v>
      </c>
      <c r="D609" s="128" t="s">
        <v>187</v>
      </c>
      <c r="E609" s="127" t="s">
        <v>140</v>
      </c>
      <c r="F609" s="172" t="s">
        <v>441</v>
      </c>
      <c r="G609" s="173" t="s">
        <v>440</v>
      </c>
      <c r="H609" s="146" t="s">
        <v>354</v>
      </c>
      <c r="I609" s="147" t="s">
        <v>189</v>
      </c>
      <c r="J609" s="148">
        <v>9</v>
      </c>
      <c r="K609" s="148">
        <v>2</v>
      </c>
      <c r="L609" s="149" t="s">
        <v>355</v>
      </c>
      <c r="M609" s="150"/>
      <c r="N609" s="178">
        <f>+'havelvac 7.2'!N609+'havelvac 7.3'!N609+'havelvac 7.4'!N609+'havelvac 7.5'!N609+'havelvac 7.6'!N609+'havelvac 7.7'!N609+'havelvac 7.9'!N609+'havelvac 7.8'!N609+'havelvac 7.10'!N609+'havelvac 7.11'!N609+'havelvac 7.12'!N609+'havelvac 7.13'!N607</f>
        <v>0</v>
      </c>
      <c r="O609" s="178">
        <f>+'havelvac 7.2'!O609+'havelvac 7.3'!O609+'havelvac 7.4'!O609+'havelvac 7.5'!O609+'havelvac 7.6'!O609+'havelvac 7.7'!O609+'havelvac 7.9'!O609+'havelvac 7.8'!O609+'havelvac 7.10'!O609+'havelvac 7.11'!O609+'havelvac 7.12'!O609+'havelvac 7.13'!O607</f>
        <v>0</v>
      </c>
      <c r="P609" s="215" t="str">
        <f t="shared" si="67"/>
        <v xml:space="preserve"> </v>
      </c>
      <c r="Q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15" t="str">
        <f t="shared" si="68"/>
        <v xml:space="preserve"> </v>
      </c>
      <c r="S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15" t="str">
        <f t="shared" si="69"/>
        <v xml:space="preserve"> </v>
      </c>
      <c r="U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78">
        <f>+'havelvac 7.2'!P609+'havelvac 7.3'!P609+'havelvac 7.4'!P609+'havelvac 7.5'!P609+'havelvac 7.6'!P609+'havelvac 7.7'!P609+'havelvac 7.9'!P609+'havelvac 7.8'!P609+'havelvac 7.10'!P609+'havelvac 7.11'!P609+'havelvac 7.12'!P609+'havelvac 7.13'!P607</f>
        <v>0</v>
      </c>
      <c r="W609" s="215" t="str">
        <f t="shared" si="70"/>
        <v xml:space="preserve"> </v>
      </c>
      <c r="X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15" t="str">
        <f t="shared" si="71"/>
        <v xml:space="preserve"> </v>
      </c>
      <c r="Z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15" t="str">
        <f t="shared" si="72"/>
        <v xml:space="preserve"> </v>
      </c>
      <c r="AB60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2" customFormat="1" ht="12.75">
      <c r="A610" s="170" t="str">
        <f t="shared" si="73"/>
        <v>71100902000001</v>
      </c>
      <c r="B610" s="171" t="s">
        <v>439</v>
      </c>
      <c r="C610" s="129" t="s">
        <v>189</v>
      </c>
      <c r="D610" s="128" t="s">
        <v>187</v>
      </c>
      <c r="E610" s="127" t="s">
        <v>140</v>
      </c>
      <c r="F610" s="172" t="s">
        <v>441</v>
      </c>
      <c r="G610" s="173" t="s">
        <v>96</v>
      </c>
      <c r="H610" s="22"/>
      <c r="I610" s="22"/>
      <c r="J610" s="23"/>
      <c r="K610" s="23"/>
      <c r="L610" s="27" t="s">
        <v>108</v>
      </c>
      <c r="M610" s="28"/>
      <c r="N610" s="176">
        <f>+'havelvac 7.2'!N610+'havelvac 7.3'!N610+'havelvac 7.4'!N610+'havelvac 7.5'!N610+'havelvac 7.6'!N610+'havelvac 7.7'!N610+'havelvac 7.9'!N610+'havelvac 7.8'!N610+'havelvac 7.10'!N610+'havelvac 7.11'!N610+'havelvac 7.12'!N610+'havelvac 7.13'!N608</f>
        <v>0</v>
      </c>
      <c r="O610" s="176">
        <f>+'havelvac 7.2'!O610+'havelvac 7.3'!O610+'havelvac 7.4'!O610+'havelvac 7.5'!O610+'havelvac 7.6'!O610+'havelvac 7.7'!O610+'havelvac 7.9'!O610+'havelvac 7.8'!O610+'havelvac 7.10'!O610+'havelvac 7.11'!O610+'havelvac 7.12'!O610+'havelvac 7.13'!O608</f>
        <v>0</v>
      </c>
      <c r="P610" s="213" t="str">
        <f t="shared" si="67"/>
        <v xml:space="preserve"> </v>
      </c>
      <c r="Q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13" t="str">
        <f t="shared" si="68"/>
        <v xml:space="preserve"> </v>
      </c>
      <c r="S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13" t="str">
        <f t="shared" si="69"/>
        <v xml:space="preserve"> </v>
      </c>
      <c r="U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76">
        <f>+'havelvac 7.2'!P610+'havelvac 7.3'!P610+'havelvac 7.4'!P610+'havelvac 7.5'!P610+'havelvac 7.6'!P610+'havelvac 7.7'!P610+'havelvac 7.9'!P610+'havelvac 7.8'!P610+'havelvac 7.10'!P610+'havelvac 7.11'!P610+'havelvac 7.12'!P610+'havelvac 7.13'!P608</f>
        <v>0</v>
      </c>
      <c r="W610" s="213" t="str">
        <f t="shared" si="70"/>
        <v xml:space="preserve"> </v>
      </c>
      <c r="X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13" t="str">
        <f t="shared" si="71"/>
        <v xml:space="preserve"> </v>
      </c>
      <c r="Z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13" t="str">
        <f t="shared" si="72"/>
        <v xml:space="preserve"> </v>
      </c>
      <c r="AB61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84" customFormat="1" ht="40.5" hidden="1">
      <c r="A611" s="170" t="str">
        <f t="shared" si="73"/>
        <v>71100902010000</v>
      </c>
      <c r="B611" s="171" t="s">
        <v>439</v>
      </c>
      <c r="C611" s="129" t="s">
        <v>189</v>
      </c>
      <c r="D611" s="128" t="s">
        <v>187</v>
      </c>
      <c r="E611" s="127" t="s">
        <v>140</v>
      </c>
      <c r="F611" s="172" t="s">
        <v>106</v>
      </c>
      <c r="G611" s="173" t="s">
        <v>440</v>
      </c>
      <c r="H611" s="141"/>
      <c r="I611" s="142"/>
      <c r="J611" s="143"/>
      <c r="K611" s="143"/>
      <c r="L611" s="24" t="s">
        <v>356</v>
      </c>
      <c r="M611" s="25"/>
      <c r="N611" s="183">
        <f>+'havelvac 7.2'!N613+'havelvac 7.3'!N613+'havelvac 7.4'!N613+'havelvac 7.5'!N613+'havelvac 7.6'!N613+'havelvac 7.7'!N613+'havelvac 7.9'!N613+'havelvac 7.8'!N613+'havelvac 7.10'!N613+'havelvac 7.11'!N613+'havelvac 7.12'!N613+'havelvac 7.13'!N609</f>
        <v>0</v>
      </c>
      <c r="O611" s="183">
        <f>+'havelvac 7.2'!O613+'havelvac 7.3'!O613+'havelvac 7.4'!O613+'havelvac 7.5'!O613+'havelvac 7.6'!O613+'havelvac 7.7'!O613+'havelvac 7.9'!O613+'havelvac 7.8'!O613+'havelvac 7.10'!O613+'havelvac 7.11'!O613+'havelvac 7.12'!O613+'havelvac 7.13'!O609</f>
        <v>0</v>
      </c>
      <c r="P611" s="216" t="str">
        <f t="shared" si="67"/>
        <v xml:space="preserve"> </v>
      </c>
      <c r="Q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16" t="str">
        <f t="shared" si="68"/>
        <v xml:space="preserve"> </v>
      </c>
      <c r="S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16" t="str">
        <f t="shared" si="69"/>
        <v xml:space="preserve"> </v>
      </c>
      <c r="U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83">
        <f>+'havelvac 7.2'!P613+'havelvac 7.3'!P613+'havelvac 7.4'!P613+'havelvac 7.5'!P613+'havelvac 7.6'!P613+'havelvac 7.7'!P613+'havelvac 7.9'!P613+'havelvac 7.8'!P613+'havelvac 7.10'!P613+'havelvac 7.11'!P613+'havelvac 7.12'!P613+'havelvac 7.13'!P609</f>
        <v>0</v>
      </c>
      <c r="W611" s="216" t="str">
        <f t="shared" si="70"/>
        <v xml:space="preserve"> </v>
      </c>
      <c r="X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16" t="str">
        <f t="shared" si="71"/>
        <v xml:space="preserve"> </v>
      </c>
      <c r="Z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16" t="str">
        <f t="shared" si="72"/>
        <v xml:space="preserve"> </v>
      </c>
      <c r="AB611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2" customFormat="1" hidden="1">
      <c r="A612" s="170" t="str">
        <f t="shared" si="73"/>
        <v>71100902014729</v>
      </c>
      <c r="B612" s="171" t="s">
        <v>439</v>
      </c>
      <c r="C612" s="129" t="s">
        <v>189</v>
      </c>
      <c r="D612" s="128" t="s">
        <v>187</v>
      </c>
      <c r="E612" s="127" t="s">
        <v>140</v>
      </c>
      <c r="F612" s="172" t="s">
        <v>106</v>
      </c>
      <c r="G612" s="126">
        <v>4729</v>
      </c>
      <c r="H612" s="22"/>
      <c r="I612" s="22"/>
      <c r="J612" s="23"/>
      <c r="K612" s="23"/>
      <c r="L612" s="26" t="s">
        <v>348</v>
      </c>
      <c r="M612" s="10">
        <v>4729</v>
      </c>
      <c r="N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7.13'!N610</f>
        <v>#REF!</v>
      </c>
      <c r="O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7.13'!O610</f>
        <v>#REF!</v>
      </c>
      <c r="P612" s="217" t="str">
        <f t="shared" si="67"/>
        <v xml:space="preserve"> </v>
      </c>
      <c r="Q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17" t="str">
        <f t="shared" si="68"/>
        <v xml:space="preserve"> </v>
      </c>
      <c r="S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17" t="str">
        <f t="shared" si="69"/>
        <v xml:space="preserve"> </v>
      </c>
      <c r="U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7.13'!P610</f>
        <v>#REF!</v>
      </c>
      <c r="W612" s="217" t="str">
        <f t="shared" si="70"/>
        <v xml:space="preserve"> </v>
      </c>
      <c r="X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17" t="str">
        <f t="shared" si="71"/>
        <v xml:space="preserve"> </v>
      </c>
      <c r="Z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17" t="str">
        <f t="shared" si="72"/>
        <v xml:space="preserve"> </v>
      </c>
      <c r="AB61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84" customFormat="1" ht="13.5">
      <c r="A613" s="170" t="str">
        <f t="shared" si="73"/>
        <v>71100902020000</v>
      </c>
      <c r="B613" s="171" t="s">
        <v>439</v>
      </c>
      <c r="C613" s="129" t="s">
        <v>189</v>
      </c>
      <c r="D613" s="128" t="s">
        <v>187</v>
      </c>
      <c r="E613" s="127" t="s">
        <v>140</v>
      </c>
      <c r="F613" s="172" t="s">
        <v>140</v>
      </c>
      <c r="G613" s="173" t="s">
        <v>440</v>
      </c>
      <c r="H613" s="141"/>
      <c r="I613" s="142"/>
      <c r="J613" s="143"/>
      <c r="K613" s="143"/>
      <c r="L613" s="24" t="s">
        <v>357</v>
      </c>
      <c r="M613" s="25"/>
      <c r="N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7.13'!N613</f>
        <v>#REF!</v>
      </c>
      <c r="O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7.13'!O613</f>
        <v>#REF!</v>
      </c>
      <c r="P613" s="216" t="str">
        <f t="shared" si="67"/>
        <v xml:space="preserve"> </v>
      </c>
      <c r="Q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16" t="str">
        <f t="shared" si="68"/>
        <v xml:space="preserve"> </v>
      </c>
      <c r="S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16" t="str">
        <f t="shared" si="69"/>
        <v xml:space="preserve"> </v>
      </c>
      <c r="U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7.13'!P613</f>
        <v>#REF!</v>
      </c>
      <c r="W613" s="216" t="str">
        <f t="shared" si="70"/>
        <v xml:space="preserve"> </v>
      </c>
      <c r="X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16" t="str">
        <f t="shared" si="71"/>
        <v xml:space="preserve"> </v>
      </c>
      <c r="Z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16" t="str">
        <f t="shared" si="72"/>
        <v xml:space="preserve"> </v>
      </c>
      <c r="AB613" s="183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2" customFormat="1">
      <c r="A614" s="170" t="str">
        <f t="shared" si="73"/>
        <v>71100902024215</v>
      </c>
      <c r="B614" s="171" t="s">
        <v>439</v>
      </c>
      <c r="C614" s="129" t="s">
        <v>189</v>
      </c>
      <c r="D614" s="128" t="s">
        <v>187</v>
      </c>
      <c r="E614" s="127" t="s">
        <v>140</v>
      </c>
      <c r="F614" s="172" t="s">
        <v>140</v>
      </c>
      <c r="G614" s="126">
        <v>4215</v>
      </c>
      <c r="H614" s="22"/>
      <c r="I614" s="22"/>
      <c r="J614" s="23"/>
      <c r="K614" s="23"/>
      <c r="L614" s="26" t="s">
        <v>117</v>
      </c>
      <c r="M614" s="10">
        <v>4215</v>
      </c>
      <c r="N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17" t="str">
        <f t="shared" si="67"/>
        <v xml:space="preserve"> </v>
      </c>
      <c r="Q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17" t="str">
        <f t="shared" si="68"/>
        <v xml:space="preserve"> </v>
      </c>
      <c r="S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17" t="str">
        <f t="shared" si="69"/>
        <v xml:space="preserve"> </v>
      </c>
      <c r="U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17" t="str">
        <f t="shared" si="70"/>
        <v xml:space="preserve"> </v>
      </c>
      <c r="X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17" t="str">
        <f t="shared" si="71"/>
        <v xml:space="preserve"> </v>
      </c>
      <c r="Z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17" t="str">
        <f t="shared" si="72"/>
        <v xml:space="preserve"> </v>
      </c>
      <c r="AB614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58" customFormat="1" ht="28.5" hidden="1">
      <c r="A615" s="118" t="str">
        <f t="shared" si="73"/>
        <v>71110000000000</v>
      </c>
      <c r="B615" s="120" t="s">
        <v>439</v>
      </c>
      <c r="C615" s="113" t="s">
        <v>104</v>
      </c>
      <c r="D615" s="114" t="s">
        <v>441</v>
      </c>
      <c r="E615" s="123" t="s">
        <v>441</v>
      </c>
      <c r="F615" s="124" t="s">
        <v>441</v>
      </c>
      <c r="G615" s="125" t="s">
        <v>440</v>
      </c>
      <c r="H615" s="164">
        <v>3100</v>
      </c>
      <c r="I615" s="198" t="s">
        <v>104</v>
      </c>
      <c r="J615" s="199">
        <v>0</v>
      </c>
      <c r="K615" s="199">
        <v>0</v>
      </c>
      <c r="L615" s="156" t="s">
        <v>358</v>
      </c>
      <c r="M615" s="165"/>
      <c r="N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12" t="str">
        <f t="shared" si="67"/>
        <v xml:space="preserve"> </v>
      </c>
      <c r="Q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12" t="str">
        <f t="shared" si="68"/>
        <v xml:space="preserve"> </v>
      </c>
      <c r="S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12" t="str">
        <f t="shared" si="69"/>
        <v xml:space="preserve"> </v>
      </c>
      <c r="U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12" t="str">
        <f t="shared" si="70"/>
        <v xml:space="preserve"> </v>
      </c>
      <c r="X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12" t="str">
        <f t="shared" si="71"/>
        <v xml:space="preserve"> </v>
      </c>
      <c r="Z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12" t="str">
        <f t="shared" si="72"/>
        <v xml:space="preserve"> </v>
      </c>
      <c r="AB615" s="15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18" t="str">
        <f t="shared" si="73"/>
        <v>71110000000001</v>
      </c>
      <c r="B616" s="120" t="s">
        <v>439</v>
      </c>
      <c r="C616" s="113" t="s">
        <v>104</v>
      </c>
      <c r="D616" s="114" t="s">
        <v>441</v>
      </c>
      <c r="E616" s="115" t="s">
        <v>441</v>
      </c>
      <c r="F616" s="116" t="s">
        <v>441</v>
      </c>
      <c r="G616" s="125" t="s">
        <v>96</v>
      </c>
      <c r="H616" s="22"/>
      <c r="I616" s="16"/>
      <c r="J616" s="17"/>
      <c r="K616" s="17"/>
      <c r="L616" s="27" t="s">
        <v>108</v>
      </c>
      <c r="M616" s="28"/>
      <c r="N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19" t="str">
        <f t="shared" si="67"/>
        <v xml:space="preserve"> </v>
      </c>
      <c r="Q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19" t="str">
        <f t="shared" si="68"/>
        <v xml:space="preserve"> </v>
      </c>
      <c r="S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19" t="str">
        <f t="shared" si="69"/>
        <v xml:space="preserve"> </v>
      </c>
      <c r="U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19" t="str">
        <f t="shared" si="70"/>
        <v xml:space="preserve"> </v>
      </c>
      <c r="X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19" t="str">
        <f t="shared" si="71"/>
        <v xml:space="preserve"> </v>
      </c>
      <c r="Z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19" t="str">
        <f t="shared" si="72"/>
        <v xml:space="preserve"> </v>
      </c>
      <c r="AB616" s="14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75" customFormat="1" ht="13.5" hidden="1">
      <c r="A617" s="170" t="str">
        <f t="shared" si="73"/>
        <v>71110100000000</v>
      </c>
      <c r="B617" s="171" t="s">
        <v>439</v>
      </c>
      <c r="C617" s="129" t="s">
        <v>104</v>
      </c>
      <c r="D617" s="128" t="s">
        <v>106</v>
      </c>
      <c r="E617" s="127" t="s">
        <v>441</v>
      </c>
      <c r="F617" s="172" t="s">
        <v>441</v>
      </c>
      <c r="G617" s="173" t="s">
        <v>440</v>
      </c>
      <c r="H617" s="166">
        <v>3110</v>
      </c>
      <c r="I617" s="159" t="s">
        <v>104</v>
      </c>
      <c r="J617" s="160">
        <v>1</v>
      </c>
      <c r="K617" s="160">
        <v>0</v>
      </c>
      <c r="L617" s="161" t="s">
        <v>365</v>
      </c>
      <c r="M617" s="167"/>
      <c r="N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14" t="str">
        <f t="shared" si="67"/>
        <v xml:space="preserve"> </v>
      </c>
      <c r="Q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14" t="str">
        <f t="shared" si="68"/>
        <v xml:space="preserve"> </v>
      </c>
      <c r="S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14" t="str">
        <f t="shared" si="69"/>
        <v xml:space="preserve"> </v>
      </c>
      <c r="U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14" t="str">
        <f t="shared" si="70"/>
        <v xml:space="preserve"> </v>
      </c>
      <c r="X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14" t="str">
        <f t="shared" si="71"/>
        <v xml:space="preserve"> </v>
      </c>
      <c r="Z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14" t="str">
        <f t="shared" si="72"/>
        <v xml:space="preserve"> </v>
      </c>
      <c r="AB617" s="174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2" customFormat="1" ht="12.75" hidden="1">
      <c r="A618" s="170" t="str">
        <f t="shared" si="73"/>
        <v>71110100000001</v>
      </c>
      <c r="B618" s="171" t="s">
        <v>439</v>
      </c>
      <c r="C618" s="129" t="s">
        <v>104</v>
      </c>
      <c r="D618" s="128" t="s">
        <v>106</v>
      </c>
      <c r="E618" s="127" t="s">
        <v>441</v>
      </c>
      <c r="F618" s="172" t="s">
        <v>441</v>
      </c>
      <c r="G618" s="173" t="s">
        <v>96</v>
      </c>
      <c r="H618" s="22"/>
      <c r="I618" s="16"/>
      <c r="J618" s="17"/>
      <c r="K618" s="17"/>
      <c r="L618" s="27" t="s">
        <v>110</v>
      </c>
      <c r="M618" s="28"/>
      <c r="N618" s="176" t="e">
        <f>+'havelvac 7.2'!N614+'havelvac 7.3'!N614+'havelvac 7.4'!N614+'havelvac 7.5'!N614+'havelvac 7.6'!N614+'havelvac 7.7'!N614+'havelvac 7.9'!N614+'havelvac 7.8'!N614+'havelvac 7.10'!N614+'havelvac 7.11'!N614+'havelvac 7.12'!N614+'havelvac 7.13'!#REF!</f>
        <v>#REF!</v>
      </c>
      <c r="O618" s="176" t="e">
        <f>+'havelvac 7.2'!O614+'havelvac 7.3'!O614+'havelvac 7.4'!O614+'havelvac 7.5'!O614+'havelvac 7.6'!O614+'havelvac 7.7'!O614+'havelvac 7.9'!O614+'havelvac 7.8'!O614+'havelvac 7.10'!O614+'havelvac 7.11'!O614+'havelvac 7.12'!O614+'havelvac 7.13'!#REF!</f>
        <v>#REF!</v>
      </c>
      <c r="P618" s="213" t="str">
        <f t="shared" si="67"/>
        <v xml:space="preserve"> </v>
      </c>
      <c r="Q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13" t="str">
        <f t="shared" si="68"/>
        <v xml:space="preserve"> </v>
      </c>
      <c r="S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13" t="str">
        <f t="shared" si="69"/>
        <v xml:space="preserve"> </v>
      </c>
      <c r="U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76" t="e">
        <f>+'havelvac 7.2'!P614+'havelvac 7.3'!P614+'havelvac 7.4'!P614+'havelvac 7.5'!P614+'havelvac 7.6'!P614+'havelvac 7.7'!P614+'havelvac 7.9'!P614+'havelvac 7.8'!P614+'havelvac 7.10'!P614+'havelvac 7.11'!P614+'havelvac 7.12'!P614+'havelvac 7.13'!#REF!</f>
        <v>#REF!</v>
      </c>
      <c r="W618" s="213" t="str">
        <f t="shared" si="70"/>
        <v xml:space="preserve"> </v>
      </c>
      <c r="X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13" t="str">
        <f t="shared" si="71"/>
        <v xml:space="preserve"> </v>
      </c>
      <c r="Z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13" t="str">
        <f t="shared" si="72"/>
        <v xml:space="preserve"> </v>
      </c>
      <c r="AB618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79" customFormat="1" ht="12.75" hidden="1">
      <c r="A619" s="170" t="str">
        <f t="shared" si="73"/>
        <v>71110102000000</v>
      </c>
      <c r="B619" s="171" t="s">
        <v>439</v>
      </c>
      <c r="C619" s="129" t="s">
        <v>104</v>
      </c>
      <c r="D619" s="128" t="s">
        <v>106</v>
      </c>
      <c r="E619" s="127" t="s">
        <v>140</v>
      </c>
      <c r="F619" s="172" t="s">
        <v>441</v>
      </c>
      <c r="G619" s="173" t="s">
        <v>440</v>
      </c>
      <c r="H619" s="146">
        <v>3112</v>
      </c>
      <c r="I619" s="147" t="s">
        <v>104</v>
      </c>
      <c r="J619" s="148">
        <v>1</v>
      </c>
      <c r="K619" s="148">
        <v>2</v>
      </c>
      <c r="L619" s="149" t="s">
        <v>359</v>
      </c>
      <c r="M619" s="150"/>
      <c r="N619" s="178" t="e">
        <f>+'havelvac 7.2'!N615+'havelvac 7.3'!N615+'havelvac 7.4'!N615+'havelvac 7.5'!N615+'havelvac 7.6'!N615+'havelvac 7.7'!N615+'havelvac 7.9'!N615+'havelvac 7.8'!N615+'havelvac 7.10'!N615+'havelvac 7.11'!N615+'havelvac 7.12'!N615+'havelvac 7.13'!#REF!</f>
        <v>#REF!</v>
      </c>
      <c r="O619" s="178" t="e">
        <f>+'havelvac 7.2'!O615+'havelvac 7.3'!O615+'havelvac 7.4'!O615+'havelvac 7.5'!O615+'havelvac 7.6'!O615+'havelvac 7.7'!O615+'havelvac 7.9'!O615+'havelvac 7.8'!O615+'havelvac 7.10'!O615+'havelvac 7.11'!O615+'havelvac 7.12'!O615+'havelvac 7.13'!#REF!</f>
        <v>#REF!</v>
      </c>
      <c r="P619" s="215" t="str">
        <f t="shared" si="67"/>
        <v xml:space="preserve"> </v>
      </c>
      <c r="Q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15" t="str">
        <f t="shared" si="68"/>
        <v xml:space="preserve"> </v>
      </c>
      <c r="S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15" t="str">
        <f t="shared" si="69"/>
        <v xml:space="preserve"> </v>
      </c>
      <c r="U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78" t="e">
        <f>+'havelvac 7.2'!P615+'havelvac 7.3'!P615+'havelvac 7.4'!P615+'havelvac 7.5'!P615+'havelvac 7.6'!P615+'havelvac 7.7'!P615+'havelvac 7.9'!P615+'havelvac 7.8'!P615+'havelvac 7.10'!P615+'havelvac 7.11'!P615+'havelvac 7.12'!P615+'havelvac 7.13'!#REF!</f>
        <v>#REF!</v>
      </c>
      <c r="W619" s="215" t="str">
        <f t="shared" si="70"/>
        <v xml:space="preserve"> </v>
      </c>
      <c r="X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15" t="str">
        <f t="shared" si="71"/>
        <v xml:space="preserve"> </v>
      </c>
      <c r="Z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15" t="str">
        <f t="shared" si="72"/>
        <v xml:space="preserve"> </v>
      </c>
      <c r="AB619" s="17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2" customFormat="1" ht="12.75" hidden="1">
      <c r="A620" s="170" t="str">
        <f t="shared" si="73"/>
        <v>71110102000001</v>
      </c>
      <c r="B620" s="171" t="s">
        <v>439</v>
      </c>
      <c r="C620" s="129" t="s">
        <v>104</v>
      </c>
      <c r="D620" s="128" t="s">
        <v>106</v>
      </c>
      <c r="E620" s="127" t="s">
        <v>140</v>
      </c>
      <c r="F620" s="172" t="s">
        <v>441</v>
      </c>
      <c r="G620" s="173" t="s">
        <v>96</v>
      </c>
      <c r="H620" s="22"/>
      <c r="I620" s="22"/>
      <c r="J620" s="23"/>
      <c r="K620" s="23"/>
      <c r="L620" s="27" t="s">
        <v>108</v>
      </c>
      <c r="M620" s="28"/>
      <c r="N620" s="176">
        <f>+'havelvac 7.2'!N616+'havelvac 7.3'!N616+'havelvac 7.4'!N616+'havelvac 7.5'!N616+'havelvac 7.6'!N616+'havelvac 7.7'!N616+'havelvac 7.9'!N616+'havelvac 7.8'!N616+'havelvac 7.10'!N616+'havelvac 7.11'!N616+'havelvac 7.12'!N616+'havelvac 7.13'!N614</f>
        <v>0</v>
      </c>
      <c r="O620" s="176">
        <f>+'havelvac 7.2'!O616+'havelvac 7.3'!O616+'havelvac 7.4'!O616+'havelvac 7.5'!O616+'havelvac 7.6'!O616+'havelvac 7.7'!O616+'havelvac 7.9'!O616+'havelvac 7.8'!O616+'havelvac 7.10'!O616+'havelvac 7.11'!O616+'havelvac 7.12'!O616+'havelvac 7.13'!O614</f>
        <v>0</v>
      </c>
      <c r="P620" s="213" t="str">
        <f t="shared" si="67"/>
        <v xml:space="preserve"> </v>
      </c>
      <c r="Q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13" t="str">
        <f t="shared" si="68"/>
        <v xml:space="preserve"> </v>
      </c>
      <c r="S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13" t="str">
        <f t="shared" si="69"/>
        <v xml:space="preserve"> </v>
      </c>
      <c r="U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76">
        <f>+'havelvac 7.2'!P616+'havelvac 7.3'!P616+'havelvac 7.4'!P616+'havelvac 7.5'!P616+'havelvac 7.6'!P616+'havelvac 7.7'!P616+'havelvac 7.9'!P616+'havelvac 7.8'!P616+'havelvac 7.10'!P616+'havelvac 7.11'!P616+'havelvac 7.12'!P616+'havelvac 7.13'!P614</f>
        <v>0</v>
      </c>
      <c r="W620" s="213" t="str">
        <f t="shared" si="70"/>
        <v xml:space="preserve"> </v>
      </c>
      <c r="X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13" t="str">
        <f t="shared" si="71"/>
        <v xml:space="preserve"> </v>
      </c>
      <c r="Z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13" t="str">
        <f t="shared" si="72"/>
        <v xml:space="preserve"> </v>
      </c>
      <c r="AB620" s="17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2" customFormat="1" hidden="1">
      <c r="A621" s="170" t="str">
        <f t="shared" si="73"/>
        <v>71110102004891</v>
      </c>
      <c r="B621" s="171" t="s">
        <v>439</v>
      </c>
      <c r="C621" s="129" t="s">
        <v>104</v>
      </c>
      <c r="D621" s="128" t="s">
        <v>106</v>
      </c>
      <c r="E621" s="127" t="s">
        <v>140</v>
      </c>
      <c r="F621" s="172" t="s">
        <v>441</v>
      </c>
      <c r="G621" s="173">
        <v>4891</v>
      </c>
      <c r="H621" s="22"/>
      <c r="I621" s="22"/>
      <c r="J621" s="23"/>
      <c r="K621" s="23"/>
      <c r="L621" s="27" t="s">
        <v>360</v>
      </c>
      <c r="M621" s="28">
        <v>4891</v>
      </c>
      <c r="N621" s="169">
        <f>+'havelvac 7.2'!N617+'havelvac 7.3'!N617+'havelvac 7.4'!N617+'havelvac 7.5'!N617+'havelvac 7.6'!N617+'havelvac 7.7'!N617+'havelvac 7.9'!N617+'havelvac 7.8'!N617+'havelvac 7.10'!N617+'havelvac 7.11'!N617+'havelvac 7.12'!N617+'havelvac 7.13'!N615</f>
        <v>0</v>
      </c>
      <c r="O621" s="169">
        <f>+'havelvac 7.2'!O617+'havelvac 7.3'!O617+'havelvac 7.4'!O617+'havelvac 7.5'!O617+'havelvac 7.6'!O617+'havelvac 7.7'!O617+'havelvac 7.9'!O617+'havelvac 7.8'!O617+'havelvac 7.10'!O617+'havelvac 7.11'!O617+'havelvac 7.12'!O617+'havelvac 7.13'!O615</f>
        <v>0</v>
      </c>
      <c r="P621" s="217" t="str">
        <f t="shared" si="67"/>
        <v xml:space="preserve"> </v>
      </c>
      <c r="Q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17" t="str">
        <f t="shared" si="68"/>
        <v xml:space="preserve"> </v>
      </c>
      <c r="S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17" t="str">
        <f t="shared" si="69"/>
        <v xml:space="preserve"> </v>
      </c>
      <c r="U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69">
        <f>+'havelvac 7.2'!P617+'havelvac 7.3'!P617+'havelvac 7.4'!P617+'havelvac 7.5'!P617+'havelvac 7.6'!P617+'havelvac 7.7'!P617+'havelvac 7.9'!P617+'havelvac 7.8'!P617+'havelvac 7.10'!P617+'havelvac 7.11'!P617+'havelvac 7.12'!P617+'havelvac 7.13'!P615</f>
        <v>0</v>
      </c>
      <c r="W621" s="217" t="str">
        <f t="shared" si="70"/>
        <v xml:space="preserve"> </v>
      </c>
      <c r="X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17" t="str">
        <f t="shared" si="71"/>
        <v xml:space="preserve"> </v>
      </c>
      <c r="Z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17" t="str">
        <f t="shared" si="72"/>
        <v xml:space="preserve"> </v>
      </c>
      <c r="AB621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2" customFormat="1" hidden="1">
      <c r="A622" s="170" t="str">
        <f t="shared" si="73"/>
        <v>7111010200x</v>
      </c>
      <c r="B622" s="171" t="s">
        <v>439</v>
      </c>
      <c r="C622" s="129" t="s">
        <v>104</v>
      </c>
      <c r="D622" s="128" t="s">
        <v>106</v>
      </c>
      <c r="E622" s="127" t="s">
        <v>140</v>
      </c>
      <c r="F622" s="172" t="s">
        <v>441</v>
      </c>
      <c r="G622" s="173" t="s">
        <v>361</v>
      </c>
      <c r="H622" s="180"/>
      <c r="I622" s="180"/>
      <c r="J622" s="181"/>
      <c r="K622" s="182"/>
      <c r="L622" s="26" t="s">
        <v>362</v>
      </c>
      <c r="M622" s="10" t="s">
        <v>361</v>
      </c>
      <c r="N622" s="169">
        <f>+'havelvac 7.2'!N618+'havelvac 7.3'!N618+'havelvac 7.4'!N618+'havelvac 7.5'!N618+'havelvac 7.6'!N618+'havelvac 7.7'!N618+'havelvac 7.9'!N618+'havelvac 7.8'!N618+'havelvac 7.10'!N618+'havelvac 7.11'!N618+'havelvac 7.12'!N618+'havelvac 7.13'!N616</f>
        <v>0</v>
      </c>
      <c r="O622" s="169">
        <f>+'havelvac 7.2'!O618+'havelvac 7.3'!O618+'havelvac 7.4'!O618+'havelvac 7.5'!O618+'havelvac 7.6'!O618+'havelvac 7.7'!O618+'havelvac 7.9'!O618+'havelvac 7.8'!O618+'havelvac 7.10'!O618+'havelvac 7.11'!O618+'havelvac 7.12'!O618+'havelvac 7.13'!O616</f>
        <v>0</v>
      </c>
      <c r="P622" s="217" t="str">
        <f t="shared" si="67"/>
        <v xml:space="preserve"> </v>
      </c>
      <c r="Q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17" t="str">
        <f t="shared" si="68"/>
        <v xml:space="preserve"> </v>
      </c>
      <c r="S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17" t="str">
        <f t="shared" si="69"/>
        <v xml:space="preserve"> </v>
      </c>
      <c r="U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69">
        <f>+'havelvac 7.2'!P618+'havelvac 7.3'!P618+'havelvac 7.4'!P618+'havelvac 7.5'!P618+'havelvac 7.6'!P618+'havelvac 7.7'!P618+'havelvac 7.9'!P618+'havelvac 7.8'!P618+'havelvac 7.10'!P618+'havelvac 7.11'!P618+'havelvac 7.12'!P618+'havelvac 7.13'!P616</f>
        <v>0</v>
      </c>
      <c r="W622" s="217" t="str">
        <f t="shared" si="70"/>
        <v xml:space="preserve"> </v>
      </c>
      <c r="X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17" t="str">
        <f t="shared" si="71"/>
        <v xml:space="preserve"> </v>
      </c>
      <c r="Z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17" t="str">
        <f t="shared" si="72"/>
        <v xml:space="preserve"> </v>
      </c>
      <c r="AB622" s="16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196" customFormat="1">
      <c r="A633" s="118"/>
      <c r="B633" s="112"/>
      <c r="C633" s="113"/>
      <c r="D633" s="114"/>
      <c r="E633" s="115"/>
      <c r="F633" s="116"/>
      <c r="G633" s="117"/>
      <c r="H633" s="4"/>
      <c r="I633" s="36"/>
      <c r="J633" s="37"/>
      <c r="K633" s="38"/>
      <c r="L633" s="34"/>
      <c r="N633" s="35"/>
      <c r="O633" s="3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196" customFormat="1">
      <c r="A635" s="118"/>
      <c r="B635" s="112"/>
      <c r="C635" s="113"/>
      <c r="D635" s="114"/>
      <c r="E635" s="115"/>
      <c r="F635" s="116"/>
      <c r="G635" s="117"/>
      <c r="H635" s="4"/>
      <c r="I635" s="36"/>
      <c r="J635" s="37"/>
      <c r="K635" s="38"/>
      <c r="L635" s="34"/>
      <c r="N635" s="35"/>
      <c r="O635" s="3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196" customFormat="1">
      <c r="A636" s="118"/>
      <c r="B636" s="112"/>
      <c r="C636" s="113"/>
      <c r="D636" s="114"/>
      <c r="E636" s="115"/>
      <c r="F636" s="116"/>
      <c r="G636" s="117"/>
      <c r="H636" s="4"/>
      <c r="I636" s="36"/>
      <c r="J636" s="37"/>
      <c r="K636" s="38"/>
      <c r="L636" s="34"/>
      <c r="N636" s="35"/>
      <c r="O636" s="3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196" customFormat="1">
      <c r="A637" s="118"/>
      <c r="B637" s="112"/>
      <c r="C637" s="113"/>
      <c r="D637" s="114"/>
      <c r="E637" s="115"/>
      <c r="F637" s="116"/>
      <c r="G637" s="117"/>
      <c r="H637" s="4"/>
      <c r="I637" s="36"/>
      <c r="J637" s="37"/>
      <c r="K637" s="38"/>
      <c r="L637" s="34"/>
      <c r="N637" s="35"/>
      <c r="O637" s="3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196" customFormat="1">
      <c r="A638" s="118"/>
      <c r="B638" s="112"/>
      <c r="C638" s="113"/>
      <c r="D638" s="114"/>
      <c r="E638" s="115"/>
      <c r="F638" s="116"/>
      <c r="G638" s="117"/>
      <c r="H638" s="4"/>
      <c r="I638" s="36"/>
      <c r="J638" s="37"/>
      <c r="K638" s="38"/>
      <c r="L638" s="34"/>
      <c r="N638" s="35"/>
      <c r="O638" s="3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196" customFormat="1">
      <c r="A639" s="118"/>
      <c r="B639" s="112"/>
      <c r="C639" s="113"/>
      <c r="D639" s="114"/>
      <c r="E639" s="115"/>
      <c r="F639" s="116"/>
      <c r="G639" s="117"/>
      <c r="H639" s="4"/>
      <c r="I639" s="36"/>
      <c r="J639" s="37"/>
      <c r="K639" s="38"/>
      <c r="L639" s="34"/>
      <c r="N639" s="35"/>
      <c r="O639" s="3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196" customFormat="1">
      <c r="A640" s="118"/>
      <c r="B640" s="112"/>
      <c r="C640" s="113"/>
      <c r="D640" s="114"/>
      <c r="E640" s="115"/>
      <c r="F640" s="116"/>
      <c r="G640" s="117"/>
      <c r="H640" s="4"/>
      <c r="I640" s="36"/>
      <c r="J640" s="37"/>
      <c r="K640" s="38"/>
      <c r="L640" s="34"/>
      <c r="N640" s="35"/>
      <c r="O640" s="3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196" customFormat="1">
      <c r="A641" s="118"/>
      <c r="B641" s="112"/>
      <c r="C641" s="113"/>
      <c r="D641" s="114"/>
      <c r="E641" s="115"/>
      <c r="F641" s="116"/>
      <c r="G641" s="117"/>
      <c r="H641" s="4"/>
      <c r="I641" s="36"/>
      <c r="J641" s="37"/>
      <c r="K641" s="38"/>
      <c r="L641" s="34"/>
      <c r="N641" s="35"/>
      <c r="O641" s="3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196" customFormat="1">
      <c r="A642" s="118"/>
      <c r="B642" s="112"/>
      <c r="C642" s="113"/>
      <c r="D642" s="114"/>
      <c r="E642" s="115"/>
      <c r="F642" s="116"/>
      <c r="G642" s="117"/>
      <c r="H642" s="4"/>
      <c r="I642" s="36"/>
      <c r="J642" s="37"/>
      <c r="K642" s="38"/>
      <c r="L642" s="34"/>
      <c r="N642" s="35"/>
      <c r="O642" s="3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196" customFormat="1">
      <c r="A643" s="118"/>
      <c r="B643" s="112"/>
      <c r="C643" s="113"/>
      <c r="D643" s="114"/>
      <c r="E643" s="115"/>
      <c r="F643" s="116"/>
      <c r="G643" s="117"/>
      <c r="H643" s="4"/>
      <c r="I643" s="36"/>
      <c r="J643" s="37"/>
      <c r="K643" s="38"/>
      <c r="L643" s="34"/>
      <c r="N643" s="35"/>
      <c r="O643" s="3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196" customFormat="1">
      <c r="A644" s="118"/>
      <c r="B644" s="112"/>
      <c r="C644" s="113"/>
      <c r="D644" s="114"/>
      <c r="E644" s="115"/>
      <c r="F644" s="116"/>
      <c r="G644" s="117"/>
      <c r="H644" s="4"/>
      <c r="I644" s="36"/>
      <c r="J644" s="37"/>
      <c r="K644" s="38"/>
      <c r="L644" s="34"/>
      <c r="N644" s="35"/>
      <c r="O644" s="3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196" customFormat="1">
      <c r="A645" s="118"/>
      <c r="B645" s="112"/>
      <c r="C645" s="113"/>
      <c r="D645" s="114"/>
      <c r="E645" s="115"/>
      <c r="F645" s="116"/>
      <c r="G645" s="117"/>
      <c r="H645" s="4"/>
      <c r="I645" s="36"/>
      <c r="J645" s="37"/>
      <c r="K645" s="38"/>
      <c r="L645" s="34"/>
      <c r="N645" s="35"/>
      <c r="O645" s="3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196" customFormat="1">
      <c r="A646" s="118"/>
      <c r="B646" s="112"/>
      <c r="C646" s="113"/>
      <c r="D646" s="114"/>
      <c r="E646" s="115"/>
      <c r="F646" s="116"/>
      <c r="G646" s="117"/>
      <c r="H646" s="4"/>
      <c r="I646" s="36"/>
      <c r="J646" s="37"/>
      <c r="K646" s="38"/>
      <c r="L646" s="34"/>
      <c r="N646" s="35"/>
      <c r="O646" s="3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196" customFormat="1">
      <c r="A647" s="118"/>
      <c r="B647" s="112"/>
      <c r="C647" s="113"/>
      <c r="D647" s="114"/>
      <c r="E647" s="115"/>
      <c r="F647" s="116"/>
      <c r="G647" s="117"/>
      <c r="H647" s="4"/>
      <c r="I647" s="36"/>
      <c r="J647" s="37"/>
      <c r="K647" s="38"/>
      <c r="L647" s="34"/>
      <c r="N647" s="35"/>
      <c r="O647" s="3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196" customFormat="1">
      <c r="A648" s="118"/>
      <c r="B648" s="112"/>
      <c r="C648" s="113"/>
      <c r="D648" s="114"/>
      <c r="E648" s="115"/>
      <c r="F648" s="116"/>
      <c r="G648" s="117"/>
      <c r="H648" s="4"/>
      <c r="I648" s="36"/>
      <c r="J648" s="37"/>
      <c r="K648" s="38"/>
      <c r="L648" s="34"/>
      <c r="N648" s="35"/>
      <c r="O648" s="3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196" customFormat="1">
      <c r="A649" s="118"/>
      <c r="B649" s="112"/>
      <c r="C649" s="113"/>
      <c r="D649" s="114"/>
      <c r="E649" s="115"/>
      <c r="F649" s="116"/>
      <c r="G649" s="117"/>
      <c r="H649" s="4"/>
      <c r="I649" s="36"/>
      <c r="J649" s="37"/>
      <c r="K649" s="38"/>
      <c r="L649" s="34"/>
      <c r="N649" s="35"/>
      <c r="O649" s="3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196" customFormat="1">
      <c r="A650" s="118"/>
      <c r="B650" s="112"/>
      <c r="C650" s="113"/>
      <c r="D650" s="114"/>
      <c r="E650" s="115"/>
      <c r="F650" s="116"/>
      <c r="G650" s="117"/>
      <c r="H650" s="4"/>
      <c r="I650" s="36"/>
      <c r="J650" s="37"/>
      <c r="K650" s="38"/>
      <c r="L650" s="34"/>
      <c r="N650" s="35"/>
      <c r="O650" s="3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196" customFormat="1">
      <c r="A651" s="118"/>
      <c r="B651" s="112"/>
      <c r="C651" s="113"/>
      <c r="D651" s="114"/>
      <c r="E651" s="115"/>
      <c r="F651" s="116"/>
      <c r="G651" s="117"/>
      <c r="H651" s="4"/>
      <c r="I651" s="36"/>
      <c r="J651" s="37"/>
      <c r="K651" s="38"/>
      <c r="L651" s="34"/>
      <c r="N651" s="35"/>
      <c r="O651" s="3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196" customFormat="1">
      <c r="A653" s="118"/>
      <c r="B653" s="112"/>
      <c r="C653" s="113"/>
      <c r="D653" s="114"/>
      <c r="E653" s="115"/>
      <c r="F653" s="116"/>
      <c r="G653" s="117"/>
      <c r="H653" s="4"/>
      <c r="I653" s="36"/>
      <c r="J653" s="37"/>
      <c r="K653" s="38"/>
      <c r="L653" s="34"/>
      <c r="N653" s="35"/>
      <c r="O653" s="3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196" customFormat="1">
      <c r="A654" s="118"/>
      <c r="B654" s="112"/>
      <c r="C654" s="113"/>
      <c r="D654" s="114"/>
      <c r="E654" s="115"/>
      <c r="F654" s="116"/>
      <c r="G654" s="117"/>
      <c r="H654" s="4"/>
      <c r="I654" s="36"/>
      <c r="J654" s="37"/>
      <c r="K654" s="38"/>
      <c r="L654" s="34"/>
      <c r="N654" s="35"/>
      <c r="O654" s="3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196" customFormat="1">
      <c r="A655" s="118"/>
      <c r="B655" s="112"/>
      <c r="C655" s="113"/>
      <c r="D655" s="114"/>
      <c r="E655" s="115"/>
      <c r="F655" s="116"/>
      <c r="G655" s="117"/>
      <c r="H655" s="4"/>
      <c r="I655" s="36"/>
      <c r="J655" s="37"/>
      <c r="K655" s="38"/>
      <c r="L655" s="34"/>
      <c r="N655" s="35"/>
      <c r="O655" s="3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196" customFormat="1">
      <c r="A656" s="118"/>
      <c r="B656" s="112"/>
      <c r="C656" s="113"/>
      <c r="D656" s="114"/>
      <c r="E656" s="115"/>
      <c r="F656" s="116"/>
      <c r="G656" s="117"/>
      <c r="H656" s="4"/>
      <c r="I656" s="36"/>
      <c r="J656" s="37"/>
      <c r="K656" s="38"/>
      <c r="L656" s="34"/>
      <c r="N656" s="35"/>
      <c r="O656" s="3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196" customFormat="1">
      <c r="A657" s="118"/>
      <c r="B657" s="112"/>
      <c r="C657" s="113"/>
      <c r="D657" s="114"/>
      <c r="E657" s="115"/>
      <c r="F657" s="116"/>
      <c r="G657" s="117"/>
      <c r="H657" s="4"/>
      <c r="I657" s="36"/>
      <c r="J657" s="37"/>
      <c r="K657" s="38"/>
      <c r="L657" s="34"/>
      <c r="N657" s="35"/>
      <c r="O657" s="3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196" customFormat="1">
      <c r="A658" s="118"/>
      <c r="B658" s="112"/>
      <c r="C658" s="113"/>
      <c r="D658" s="114"/>
      <c r="E658" s="115"/>
      <c r="F658" s="116"/>
      <c r="G658" s="117"/>
      <c r="H658" s="4"/>
      <c r="I658" s="36"/>
      <c r="J658" s="37"/>
      <c r="K658" s="38"/>
      <c r="L658" s="34"/>
      <c r="N658" s="35"/>
      <c r="O658" s="3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196" customFormat="1">
      <c r="A659" s="118"/>
      <c r="B659" s="112"/>
      <c r="C659" s="113"/>
      <c r="D659" s="114"/>
      <c r="E659" s="115"/>
      <c r="F659" s="116"/>
      <c r="G659" s="117"/>
      <c r="H659" s="4"/>
      <c r="I659" s="36"/>
      <c r="J659" s="37"/>
      <c r="K659" s="38"/>
      <c r="L659" s="34"/>
      <c r="N659" s="35"/>
      <c r="O659" s="3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196" customFormat="1">
      <c r="A660" s="118"/>
      <c r="B660" s="112"/>
      <c r="C660" s="113"/>
      <c r="D660" s="114"/>
      <c r="E660" s="115"/>
      <c r="F660" s="116"/>
      <c r="G660" s="117"/>
      <c r="H660" s="4"/>
      <c r="I660" s="36"/>
      <c r="J660" s="37"/>
      <c r="K660" s="38"/>
      <c r="L660" s="34"/>
      <c r="N660" s="35"/>
      <c r="O660" s="3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196" customFormat="1">
      <c r="A661" s="118"/>
      <c r="B661" s="112"/>
      <c r="C661" s="113"/>
      <c r="D661" s="114"/>
      <c r="E661" s="115"/>
      <c r="F661" s="116"/>
      <c r="G661" s="117"/>
      <c r="H661" s="4"/>
      <c r="I661" s="36"/>
      <c r="J661" s="37"/>
      <c r="K661" s="38"/>
      <c r="L661" s="34"/>
      <c r="N661" s="35"/>
      <c r="O661" s="3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196" customFormat="1">
      <c r="A662" s="118"/>
      <c r="B662" s="112"/>
      <c r="C662" s="113"/>
      <c r="D662" s="114"/>
      <c r="E662" s="115"/>
      <c r="F662" s="116"/>
      <c r="G662" s="117"/>
      <c r="H662" s="4"/>
      <c r="I662" s="36"/>
      <c r="J662" s="37"/>
      <c r="K662" s="38"/>
      <c r="L662" s="34"/>
      <c r="N662" s="35"/>
      <c r="O662" s="3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196" customFormat="1">
      <c r="A663" s="118"/>
      <c r="B663" s="112"/>
      <c r="C663" s="113"/>
      <c r="D663" s="114"/>
      <c r="E663" s="115"/>
      <c r="F663" s="116"/>
      <c r="G663" s="117"/>
      <c r="H663" s="4"/>
      <c r="I663" s="36"/>
      <c r="J663" s="37"/>
      <c r="K663" s="38"/>
      <c r="L663" s="34"/>
      <c r="N663" s="35"/>
      <c r="O663" s="3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196" customFormat="1">
      <c r="A664" s="118"/>
      <c r="B664" s="112"/>
      <c r="C664" s="113"/>
      <c r="D664" s="114"/>
      <c r="E664" s="115"/>
      <c r="F664" s="116"/>
      <c r="G664" s="117"/>
      <c r="H664" s="4"/>
      <c r="I664" s="36"/>
      <c r="J664" s="37"/>
      <c r="K664" s="38"/>
      <c r="L664" s="34"/>
      <c r="N664" s="35"/>
      <c r="O664" s="3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196" customFormat="1">
      <c r="A665" s="118"/>
      <c r="B665" s="112"/>
      <c r="C665" s="113"/>
      <c r="D665" s="114"/>
      <c r="E665" s="115"/>
      <c r="F665" s="116"/>
      <c r="G665" s="117"/>
      <c r="H665" s="4"/>
      <c r="I665" s="36"/>
      <c r="J665" s="37"/>
      <c r="K665" s="38"/>
      <c r="L665" s="34"/>
      <c r="N665" s="35"/>
      <c r="O665" s="3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196" customFormat="1">
      <c r="A666" s="118"/>
      <c r="B666" s="112"/>
      <c r="C666" s="113"/>
      <c r="D666" s="114"/>
      <c r="E666" s="115"/>
      <c r="F666" s="116"/>
      <c r="G666" s="117"/>
      <c r="H666" s="4"/>
      <c r="I666" s="36"/>
      <c r="J666" s="37"/>
      <c r="K666" s="38"/>
      <c r="L666" s="34"/>
      <c r="N666" s="35"/>
      <c r="O666" s="3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196" customFormat="1">
      <c r="A667" s="118"/>
      <c r="B667" s="112"/>
      <c r="C667" s="113"/>
      <c r="D667" s="114"/>
      <c r="E667" s="115"/>
      <c r="F667" s="116"/>
      <c r="G667" s="117"/>
      <c r="H667" s="4"/>
      <c r="I667" s="36"/>
      <c r="J667" s="37"/>
      <c r="K667" s="38"/>
      <c r="L667" s="34"/>
      <c r="N667" s="35"/>
      <c r="O667" s="3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196" customFormat="1">
      <c r="A668" s="118"/>
      <c r="B668" s="112"/>
      <c r="C668" s="113"/>
      <c r="D668" s="114"/>
      <c r="E668" s="115"/>
      <c r="F668" s="116"/>
      <c r="G668" s="117"/>
      <c r="H668" s="4"/>
      <c r="I668" s="36"/>
      <c r="J668" s="37"/>
      <c r="K668" s="38"/>
      <c r="L668" s="34"/>
      <c r="N668" s="35"/>
      <c r="O668" s="3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196" customFormat="1">
      <c r="A669" s="118"/>
      <c r="B669" s="112"/>
      <c r="C669" s="113"/>
      <c r="D669" s="114"/>
      <c r="E669" s="115"/>
      <c r="F669" s="116"/>
      <c r="G669" s="117"/>
      <c r="H669" s="4"/>
      <c r="I669" s="36"/>
      <c r="J669" s="37"/>
      <c r="K669" s="38"/>
      <c r="L669" s="34"/>
      <c r="N669" s="35"/>
      <c r="O669" s="3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196" customFormat="1">
      <c r="A671" s="118"/>
      <c r="B671" s="112"/>
      <c r="C671" s="113"/>
      <c r="D671" s="114"/>
      <c r="E671" s="115"/>
      <c r="F671" s="116"/>
      <c r="G671" s="117"/>
      <c r="H671" s="4"/>
      <c r="I671" s="36"/>
      <c r="J671" s="37"/>
      <c r="K671" s="38"/>
      <c r="L671" s="34"/>
      <c r="N671" s="35"/>
      <c r="O671" s="3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196" customFormat="1">
      <c r="A672" s="118"/>
      <c r="B672" s="112"/>
      <c r="C672" s="113"/>
      <c r="D672" s="114"/>
      <c r="E672" s="115"/>
      <c r="F672" s="116"/>
      <c r="G672" s="117"/>
      <c r="H672" s="4"/>
      <c r="I672" s="36"/>
      <c r="J672" s="37"/>
      <c r="K672" s="38"/>
      <c r="L672" s="34"/>
      <c r="N672" s="35"/>
      <c r="O672" s="3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196" customFormat="1">
      <c r="A673" s="118"/>
      <c r="B673" s="112"/>
      <c r="C673" s="113"/>
      <c r="D673" s="114"/>
      <c r="E673" s="115"/>
      <c r="F673" s="116"/>
      <c r="G673" s="117"/>
      <c r="H673" s="4"/>
      <c r="I673" s="36"/>
      <c r="J673" s="37"/>
      <c r="K673" s="38"/>
      <c r="L673" s="34"/>
      <c r="N673" s="35"/>
      <c r="O673" s="3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196" customFormat="1">
      <c r="A675" s="118"/>
      <c r="B675" s="112"/>
      <c r="C675" s="113"/>
      <c r="D675" s="114"/>
      <c r="E675" s="115"/>
      <c r="F675" s="116"/>
      <c r="G675" s="117"/>
      <c r="H675" s="4"/>
      <c r="I675" s="36"/>
      <c r="J675" s="37"/>
      <c r="K675" s="38"/>
      <c r="L675" s="34"/>
      <c r="N675" s="35"/>
      <c r="O675" s="3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196" customFormat="1">
      <c r="A676" s="118"/>
      <c r="B676" s="112"/>
      <c r="C676" s="113"/>
      <c r="D676" s="114"/>
      <c r="E676" s="115"/>
      <c r="F676" s="116"/>
      <c r="G676" s="117"/>
      <c r="H676" s="4"/>
      <c r="I676" s="36"/>
      <c r="J676" s="37"/>
      <c r="K676" s="38"/>
      <c r="L676" s="34"/>
      <c r="N676" s="35"/>
      <c r="O676" s="3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196" customFormat="1">
      <c r="A678" s="118"/>
      <c r="B678" s="112"/>
      <c r="C678" s="113"/>
      <c r="D678" s="114"/>
      <c r="E678" s="115"/>
      <c r="F678" s="116"/>
      <c r="G678" s="117"/>
      <c r="H678" s="4"/>
      <c r="I678" s="36"/>
      <c r="J678" s="37"/>
      <c r="K678" s="38"/>
      <c r="L678" s="34"/>
      <c r="N678" s="35"/>
      <c r="O678" s="3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196" customFormat="1">
      <c r="A679" s="118"/>
      <c r="B679" s="112"/>
      <c r="C679" s="113"/>
      <c r="D679" s="114"/>
      <c r="E679" s="115"/>
      <c r="F679" s="116"/>
      <c r="G679" s="117"/>
      <c r="H679" s="4"/>
      <c r="I679" s="36"/>
      <c r="J679" s="37"/>
      <c r="K679" s="38"/>
      <c r="L679" s="34"/>
      <c r="N679" s="35"/>
      <c r="O679" s="3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196" customFormat="1">
      <c r="A681" s="118"/>
      <c r="B681" s="112"/>
      <c r="C681" s="113"/>
      <c r="D681" s="114"/>
      <c r="E681" s="115"/>
      <c r="F681" s="116"/>
      <c r="G681" s="117"/>
      <c r="H681" s="4"/>
      <c r="I681" s="36"/>
      <c r="J681" s="37"/>
      <c r="K681" s="38"/>
      <c r="L681" s="34"/>
      <c r="N681" s="35"/>
      <c r="O681" s="3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196" customFormat="1">
      <c r="A682" s="118"/>
      <c r="B682" s="112"/>
      <c r="C682" s="113"/>
      <c r="D682" s="114"/>
      <c r="E682" s="115"/>
      <c r="F682" s="116"/>
      <c r="G682" s="117"/>
      <c r="H682" s="4"/>
      <c r="I682" s="36"/>
      <c r="J682" s="37"/>
      <c r="K682" s="38"/>
      <c r="L682" s="34"/>
      <c r="N682" s="35"/>
      <c r="O682" s="3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196" customFormat="1">
      <c r="A683" s="118"/>
      <c r="B683" s="112"/>
      <c r="C683" s="113"/>
      <c r="D683" s="114"/>
      <c r="E683" s="115"/>
      <c r="F683" s="116"/>
      <c r="G683" s="117"/>
      <c r="H683" s="4"/>
      <c r="I683" s="36"/>
      <c r="J683" s="37"/>
      <c r="K683" s="38"/>
      <c r="L683" s="34"/>
      <c r="N683" s="35"/>
      <c r="O683" s="3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196" customFormat="1">
      <c r="A685" s="118"/>
      <c r="B685" s="112"/>
      <c r="C685" s="113"/>
      <c r="D685" s="114"/>
      <c r="E685" s="115"/>
      <c r="F685" s="116"/>
      <c r="G685" s="117"/>
      <c r="H685" s="4"/>
      <c r="I685" s="36"/>
      <c r="J685" s="37"/>
      <c r="K685" s="38"/>
      <c r="L685" s="34"/>
      <c r="N685" s="35"/>
      <c r="O685" s="3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196" customFormat="1">
      <c r="A686" s="118"/>
      <c r="B686" s="112"/>
      <c r="C686" s="113"/>
      <c r="D686" s="114"/>
      <c r="E686" s="115"/>
      <c r="F686" s="116"/>
      <c r="G686" s="117"/>
      <c r="H686" s="4"/>
      <c r="I686" s="36"/>
      <c r="J686" s="37"/>
      <c r="K686" s="38"/>
      <c r="L686" s="34"/>
      <c r="N686" s="35"/>
      <c r="O686" s="3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196" customFormat="1">
      <c r="A687" s="118"/>
      <c r="B687" s="112"/>
      <c r="C687" s="113"/>
      <c r="D687" s="114"/>
      <c r="E687" s="115"/>
      <c r="F687" s="116"/>
      <c r="G687" s="117"/>
      <c r="H687" s="4"/>
      <c r="I687" s="36"/>
      <c r="J687" s="37"/>
      <c r="K687" s="38"/>
      <c r="L687" s="34"/>
      <c r="N687" s="35"/>
      <c r="O687" s="3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196" customFormat="1">
      <c r="A689" s="118"/>
      <c r="B689" s="112"/>
      <c r="C689" s="113"/>
      <c r="D689" s="114"/>
      <c r="E689" s="115"/>
      <c r="F689" s="116"/>
      <c r="G689" s="117"/>
      <c r="H689" s="4"/>
      <c r="I689" s="36"/>
      <c r="J689" s="37"/>
      <c r="K689" s="38"/>
      <c r="L689" s="34"/>
      <c r="N689" s="35"/>
      <c r="O689" s="3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196" customFormat="1">
      <c r="A690" s="118"/>
      <c r="B690" s="112"/>
      <c r="C690" s="113"/>
      <c r="D690" s="114"/>
      <c r="E690" s="115"/>
      <c r="F690" s="116"/>
      <c r="G690" s="117"/>
      <c r="H690" s="4"/>
      <c r="I690" s="36"/>
      <c r="J690" s="37"/>
      <c r="K690" s="38"/>
      <c r="L690" s="34"/>
      <c r="N690" s="35"/>
      <c r="O690" s="3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196" customFormat="1">
      <c r="A692" s="118"/>
      <c r="B692" s="112"/>
      <c r="C692" s="113"/>
      <c r="D692" s="114"/>
      <c r="E692" s="115"/>
      <c r="F692" s="116"/>
      <c r="G692" s="117"/>
      <c r="H692" s="4"/>
      <c r="I692" s="36"/>
      <c r="J692" s="37"/>
      <c r="K692" s="38"/>
      <c r="L692" s="34"/>
      <c r="N692" s="35"/>
      <c r="O692" s="3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196" customFormat="1">
      <c r="A694" s="118"/>
      <c r="B694" s="112"/>
      <c r="C694" s="113"/>
      <c r="D694" s="114"/>
      <c r="E694" s="115"/>
      <c r="F694" s="116"/>
      <c r="G694" s="117"/>
      <c r="H694" s="4"/>
      <c r="I694" s="36"/>
      <c r="J694" s="37"/>
      <c r="K694" s="38"/>
      <c r="L694" s="34"/>
      <c r="N694" s="35"/>
      <c r="O694" s="3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196" customFormat="1">
      <c r="A696" s="118"/>
      <c r="B696" s="112"/>
      <c r="C696" s="113"/>
      <c r="D696" s="114"/>
      <c r="E696" s="115"/>
      <c r="F696" s="116"/>
      <c r="G696" s="117"/>
      <c r="H696" s="4"/>
      <c r="I696" s="36"/>
      <c r="J696" s="37"/>
      <c r="K696" s="38"/>
      <c r="L696" s="34"/>
      <c r="N696" s="35"/>
      <c r="O696" s="3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196" customFormat="1">
      <c r="A697" s="118"/>
      <c r="B697" s="112"/>
      <c r="C697" s="113"/>
      <c r="D697" s="114"/>
      <c r="E697" s="115"/>
      <c r="F697" s="116"/>
      <c r="G697" s="117"/>
      <c r="H697" s="4"/>
      <c r="I697" s="36"/>
      <c r="J697" s="37"/>
      <c r="K697" s="38"/>
      <c r="L697" s="34"/>
      <c r="N697" s="35"/>
      <c r="O697" s="3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196" customFormat="1">
      <c r="A699" s="118"/>
      <c r="B699" s="112"/>
      <c r="C699" s="113"/>
      <c r="D699" s="114"/>
      <c r="E699" s="115"/>
      <c r="F699" s="116"/>
      <c r="G699" s="117"/>
      <c r="H699" s="4"/>
      <c r="I699" s="36"/>
      <c r="J699" s="37"/>
      <c r="K699" s="38"/>
      <c r="L699" s="34"/>
      <c r="N699" s="35"/>
      <c r="O699" s="3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196" customFormat="1">
      <c r="A701" s="118"/>
      <c r="B701" s="112"/>
      <c r="C701" s="113"/>
      <c r="D701" s="114"/>
      <c r="E701" s="115"/>
      <c r="F701" s="116"/>
      <c r="G701" s="117"/>
      <c r="H701" s="4"/>
      <c r="I701" s="36"/>
      <c r="J701" s="37"/>
      <c r="K701" s="38"/>
      <c r="L701" s="34"/>
      <c r="N701" s="35"/>
      <c r="O701" s="3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196" customFormat="1">
      <c r="A703" s="118"/>
      <c r="B703" s="112"/>
      <c r="C703" s="113"/>
      <c r="D703" s="114"/>
      <c r="E703" s="115"/>
      <c r="F703" s="116"/>
      <c r="G703" s="117"/>
      <c r="H703" s="4"/>
      <c r="I703" s="36"/>
      <c r="J703" s="37"/>
      <c r="K703" s="38"/>
      <c r="L703" s="34"/>
      <c r="N703" s="35"/>
      <c r="O703" s="3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196" customFormat="1">
      <c r="A705" s="118"/>
      <c r="B705" s="112"/>
      <c r="C705" s="113"/>
      <c r="D705" s="114"/>
      <c r="E705" s="115"/>
      <c r="F705" s="116"/>
      <c r="G705" s="117"/>
      <c r="H705" s="4"/>
      <c r="I705" s="36"/>
      <c r="J705" s="37"/>
      <c r="K705" s="38"/>
      <c r="L705" s="34"/>
      <c r="N705" s="35"/>
      <c r="O705" s="3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196" customFormat="1">
      <c r="A706" s="118"/>
      <c r="B706" s="112"/>
      <c r="C706" s="113"/>
      <c r="D706" s="114"/>
      <c r="E706" s="115"/>
      <c r="F706" s="116"/>
      <c r="G706" s="117"/>
      <c r="H706" s="4"/>
      <c r="I706" s="36"/>
      <c r="J706" s="37"/>
      <c r="K706" s="38"/>
      <c r="L706" s="34"/>
      <c r="N706" s="35"/>
      <c r="O706" s="3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196" customFormat="1">
      <c r="A707" s="118"/>
      <c r="B707" s="112"/>
      <c r="C707" s="113"/>
      <c r="D707" s="114"/>
      <c r="E707" s="115"/>
      <c r="F707" s="116"/>
      <c r="G707" s="117"/>
      <c r="H707" s="4"/>
      <c r="I707" s="36"/>
      <c r="J707" s="37"/>
      <c r="K707" s="38"/>
      <c r="L707" s="34"/>
      <c r="N707" s="35"/>
      <c r="O707" s="3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196" customFormat="1">
      <c r="A709" s="118"/>
      <c r="B709" s="112"/>
      <c r="C709" s="113"/>
      <c r="D709" s="114"/>
      <c r="E709" s="115"/>
      <c r="F709" s="116"/>
      <c r="G709" s="117"/>
      <c r="H709" s="4"/>
      <c r="I709" s="36"/>
      <c r="J709" s="37"/>
      <c r="K709" s="38"/>
      <c r="L709" s="34"/>
      <c r="N709" s="35"/>
      <c r="O709" s="3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196" customFormat="1">
      <c r="A711" s="118"/>
      <c r="B711" s="112"/>
      <c r="C711" s="113"/>
      <c r="D711" s="114"/>
      <c r="E711" s="115"/>
      <c r="F711" s="116"/>
      <c r="G711" s="117"/>
      <c r="H711" s="4"/>
      <c r="I711" s="36"/>
      <c r="J711" s="37"/>
      <c r="K711" s="38"/>
      <c r="L711" s="34"/>
      <c r="N711" s="35"/>
      <c r="O711" s="3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196" customFormat="1">
      <c r="A712" s="118"/>
      <c r="B712" s="112"/>
      <c r="C712" s="113"/>
      <c r="D712" s="114"/>
      <c r="E712" s="115"/>
      <c r="F712" s="116"/>
      <c r="G712" s="117"/>
      <c r="H712" s="4"/>
      <c r="I712" s="36"/>
      <c r="J712" s="37"/>
      <c r="K712" s="38"/>
      <c r="L712" s="34"/>
      <c r="N712" s="35"/>
      <c r="O712" s="3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196" customFormat="1">
      <c r="A713" s="118"/>
      <c r="B713" s="112"/>
      <c r="C713" s="113"/>
      <c r="D713" s="114"/>
      <c r="E713" s="115"/>
      <c r="F713" s="116"/>
      <c r="G713" s="117"/>
      <c r="H713" s="4"/>
      <c r="I713" s="36"/>
      <c r="J713" s="37"/>
      <c r="K713" s="38"/>
      <c r="L713" s="34"/>
      <c r="N713" s="35"/>
      <c r="O713" s="3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196" customFormat="1">
      <c r="A715" s="118"/>
      <c r="B715" s="112"/>
      <c r="C715" s="113"/>
      <c r="D715" s="114"/>
      <c r="E715" s="115"/>
      <c r="F715" s="116"/>
      <c r="G715" s="117"/>
      <c r="H715" s="4"/>
      <c r="I715" s="36"/>
      <c r="J715" s="37"/>
      <c r="K715" s="38"/>
      <c r="L715" s="34"/>
      <c r="N715" s="35"/>
      <c r="O715" s="3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196" customFormat="1">
      <c r="A717" s="118"/>
      <c r="B717" s="112"/>
      <c r="C717" s="113"/>
      <c r="D717" s="114"/>
      <c r="E717" s="115"/>
      <c r="F717" s="116"/>
      <c r="G717" s="117"/>
      <c r="H717" s="4"/>
      <c r="I717" s="36"/>
      <c r="J717" s="37"/>
      <c r="K717" s="38"/>
      <c r="L717" s="34"/>
      <c r="N717" s="35"/>
      <c r="O717" s="3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196" customFormat="1">
      <c r="A719" s="118"/>
      <c r="B719" s="112"/>
      <c r="C719" s="113"/>
      <c r="D719" s="114"/>
      <c r="E719" s="115"/>
      <c r="F719" s="116"/>
      <c r="G719" s="117"/>
      <c r="H719" s="4"/>
      <c r="I719" s="36"/>
      <c r="J719" s="37"/>
      <c r="K719" s="38"/>
      <c r="L719" s="34"/>
      <c r="N719" s="35"/>
      <c r="O719" s="3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196" customFormat="1">
      <c r="A721" s="118"/>
      <c r="B721" s="112"/>
      <c r="C721" s="113"/>
      <c r="D721" s="114"/>
      <c r="E721" s="115"/>
      <c r="F721" s="116"/>
      <c r="G721" s="117"/>
      <c r="H721" s="4"/>
      <c r="I721" s="36"/>
      <c r="J721" s="37"/>
      <c r="K721" s="38"/>
      <c r="L721" s="34"/>
      <c r="N721" s="35"/>
      <c r="O721" s="3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196" customFormat="1">
      <c r="A723" s="118"/>
      <c r="B723" s="112"/>
      <c r="C723" s="113"/>
      <c r="D723" s="114"/>
      <c r="E723" s="115"/>
      <c r="F723" s="116"/>
      <c r="G723" s="117"/>
      <c r="H723" s="4"/>
      <c r="I723" s="36"/>
      <c r="J723" s="37"/>
      <c r="K723" s="38"/>
      <c r="L723" s="34"/>
      <c r="N723" s="35"/>
      <c r="O723" s="3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196" customFormat="1">
      <c r="A725" s="118"/>
      <c r="B725" s="112"/>
      <c r="C725" s="113"/>
      <c r="D725" s="114"/>
      <c r="E725" s="115"/>
      <c r="F725" s="116"/>
      <c r="G725" s="117"/>
      <c r="H725" s="4"/>
      <c r="I725" s="36"/>
      <c r="J725" s="37"/>
      <c r="K725" s="38"/>
      <c r="L725" s="34"/>
      <c r="N725" s="35"/>
      <c r="O725" s="3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196" customFormat="1">
      <c r="A727" s="118"/>
      <c r="B727" s="112"/>
      <c r="C727" s="113"/>
      <c r="D727" s="114"/>
      <c r="E727" s="115"/>
      <c r="F727" s="116"/>
      <c r="G727" s="117"/>
      <c r="H727" s="4"/>
      <c r="I727" s="36"/>
      <c r="J727" s="37"/>
      <c r="K727" s="38"/>
      <c r="L727" s="34"/>
      <c r="N727" s="35"/>
      <c r="O727" s="3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196" customFormat="1">
      <c r="A729" s="118"/>
      <c r="B729" s="112"/>
      <c r="C729" s="113"/>
      <c r="D729" s="114"/>
      <c r="E729" s="115"/>
      <c r="F729" s="116"/>
      <c r="G729" s="117"/>
      <c r="H729" s="4"/>
      <c r="I729" s="36"/>
      <c r="J729" s="37"/>
      <c r="K729" s="38"/>
      <c r="L729" s="34"/>
      <c r="N729" s="35"/>
      <c r="O729" s="3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196" customFormat="1">
      <c r="A731" s="118"/>
      <c r="B731" s="112"/>
      <c r="C731" s="113"/>
      <c r="D731" s="114"/>
      <c r="E731" s="115"/>
      <c r="F731" s="116"/>
      <c r="G731" s="117"/>
      <c r="H731" s="4"/>
      <c r="I731" s="36"/>
      <c r="J731" s="37"/>
      <c r="K731" s="38"/>
      <c r="L731" s="34"/>
      <c r="N731" s="35"/>
      <c r="O731" s="3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196" customFormat="1">
      <c r="A733" s="118"/>
      <c r="B733" s="112"/>
      <c r="C733" s="113"/>
      <c r="D733" s="114"/>
      <c r="E733" s="115"/>
      <c r="F733" s="116"/>
      <c r="G733" s="117"/>
      <c r="H733" s="4"/>
      <c r="I733" s="36"/>
      <c r="J733" s="37"/>
      <c r="K733" s="38"/>
      <c r="L733" s="34"/>
      <c r="N733" s="35"/>
      <c r="O733" s="3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196" customFormat="1">
      <c r="A734" s="118"/>
      <c r="B734" s="112"/>
      <c r="C734" s="113"/>
      <c r="D734" s="114"/>
      <c r="E734" s="115"/>
      <c r="F734" s="116"/>
      <c r="G734" s="117"/>
      <c r="H734" s="4"/>
      <c r="I734" s="36"/>
      <c r="J734" s="37"/>
      <c r="K734" s="38"/>
      <c r="L734" s="34"/>
      <c r="N734" s="35"/>
      <c r="O734" s="3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196" customFormat="1">
      <c r="A736" s="118"/>
      <c r="B736" s="112"/>
      <c r="C736" s="113"/>
      <c r="D736" s="114"/>
      <c r="E736" s="115"/>
      <c r="F736" s="116"/>
      <c r="G736" s="117"/>
      <c r="H736" s="4"/>
      <c r="I736" s="36"/>
      <c r="J736" s="37"/>
      <c r="K736" s="38"/>
      <c r="L736" s="34"/>
      <c r="N736" s="35"/>
      <c r="O736" s="3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196" customFormat="1">
      <c r="A738" s="118"/>
      <c r="B738" s="112"/>
      <c r="C738" s="113"/>
      <c r="D738" s="114"/>
      <c r="E738" s="115"/>
      <c r="F738" s="116"/>
      <c r="G738" s="117"/>
      <c r="H738" s="4"/>
      <c r="I738" s="36"/>
      <c r="J738" s="37"/>
      <c r="K738" s="38"/>
      <c r="L738" s="34"/>
      <c r="N738" s="35"/>
      <c r="O738" s="3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196" customFormat="1">
      <c r="A740" s="118"/>
      <c r="B740" s="112"/>
      <c r="C740" s="113"/>
      <c r="D740" s="114"/>
      <c r="E740" s="115"/>
      <c r="F740" s="116"/>
      <c r="G740" s="117"/>
      <c r="H740" s="4"/>
      <c r="I740" s="36"/>
      <c r="J740" s="37"/>
      <c r="K740" s="38"/>
      <c r="L740" s="34"/>
      <c r="N740" s="35"/>
      <c r="O740" s="3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196" customFormat="1">
      <c r="A741" s="118"/>
      <c r="B741" s="112"/>
      <c r="C741" s="113"/>
      <c r="D741" s="114"/>
      <c r="E741" s="115"/>
      <c r="F741" s="116"/>
      <c r="G741" s="117"/>
      <c r="H741" s="4"/>
      <c r="I741" s="36"/>
      <c r="J741" s="37"/>
      <c r="K741" s="38"/>
      <c r="L741" s="34"/>
      <c r="N741" s="35"/>
      <c r="O741" s="3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196" customFormat="1">
      <c r="A743" s="118"/>
      <c r="B743" s="112"/>
      <c r="C743" s="113"/>
      <c r="D743" s="114"/>
      <c r="E743" s="115"/>
      <c r="F743" s="116"/>
      <c r="G743" s="117"/>
      <c r="H743" s="4"/>
      <c r="I743" s="36"/>
      <c r="J743" s="37"/>
      <c r="K743" s="38"/>
      <c r="L743" s="34"/>
      <c r="N743" s="35"/>
      <c r="O743" s="3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196" customFormat="1">
      <c r="A744" s="118"/>
      <c r="B744" s="112"/>
      <c r="C744" s="113"/>
      <c r="D744" s="114"/>
      <c r="E744" s="115"/>
      <c r="F744" s="116"/>
      <c r="G744" s="117"/>
      <c r="H744" s="4"/>
      <c r="I744" s="36"/>
      <c r="J744" s="37"/>
      <c r="K744" s="38"/>
      <c r="L744" s="34"/>
      <c r="N744" s="35"/>
      <c r="O744" s="3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196" customFormat="1">
      <c r="A746" s="118"/>
      <c r="B746" s="112"/>
      <c r="C746" s="113"/>
      <c r="D746" s="114"/>
      <c r="E746" s="115"/>
      <c r="F746" s="116"/>
      <c r="G746" s="117"/>
      <c r="H746" s="4"/>
      <c r="I746" s="36"/>
      <c r="J746" s="37"/>
      <c r="K746" s="38"/>
      <c r="L746" s="34"/>
      <c r="N746" s="35"/>
      <c r="O746" s="3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196" customFormat="1">
      <c r="A748" s="118"/>
      <c r="B748" s="112"/>
      <c r="C748" s="113"/>
      <c r="D748" s="114"/>
      <c r="E748" s="115"/>
      <c r="F748" s="116"/>
      <c r="G748" s="117"/>
      <c r="H748" s="4"/>
      <c r="I748" s="36"/>
      <c r="J748" s="37"/>
      <c r="K748" s="38"/>
      <c r="L748" s="34"/>
      <c r="N748" s="35"/>
      <c r="O748" s="3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196" customFormat="1">
      <c r="A750" s="118"/>
      <c r="B750" s="112"/>
      <c r="C750" s="113"/>
      <c r="D750" s="114"/>
      <c r="E750" s="115"/>
      <c r="F750" s="116"/>
      <c r="G750" s="117"/>
      <c r="H750" s="4"/>
      <c r="I750" s="36"/>
      <c r="J750" s="37"/>
      <c r="K750" s="38"/>
      <c r="L750" s="34"/>
      <c r="N750" s="35"/>
      <c r="O750" s="3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196" customFormat="1">
      <c r="A751" s="118"/>
      <c r="B751" s="112"/>
      <c r="C751" s="113"/>
      <c r="D751" s="114"/>
      <c r="E751" s="115"/>
      <c r="F751" s="116"/>
      <c r="G751" s="117"/>
      <c r="H751" s="4"/>
      <c r="I751" s="36"/>
      <c r="J751" s="37"/>
      <c r="K751" s="38"/>
      <c r="L751" s="34"/>
      <c r="N751" s="35"/>
      <c r="O751" s="3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196" customFormat="1">
      <c r="A752" s="118"/>
      <c r="B752" s="112"/>
      <c r="C752" s="113"/>
      <c r="D752" s="114"/>
      <c r="E752" s="115"/>
      <c r="F752" s="116"/>
      <c r="G752" s="117"/>
      <c r="H752" s="4"/>
      <c r="I752" s="36"/>
      <c r="J752" s="37"/>
      <c r="K752" s="38"/>
      <c r="L752" s="34"/>
      <c r="N752" s="35"/>
      <c r="O752" s="3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196" customFormat="1">
      <c r="A754" s="118"/>
      <c r="B754" s="112"/>
      <c r="C754" s="113"/>
      <c r="D754" s="114"/>
      <c r="E754" s="115"/>
      <c r="F754" s="116"/>
      <c r="G754" s="117"/>
      <c r="H754" s="4"/>
      <c r="I754" s="36"/>
      <c r="J754" s="37"/>
      <c r="K754" s="38"/>
      <c r="L754" s="34"/>
      <c r="N754" s="35"/>
      <c r="O754" s="3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196" customFormat="1">
      <c r="A755" s="118"/>
      <c r="B755" s="112"/>
      <c r="C755" s="113"/>
      <c r="D755" s="114"/>
      <c r="E755" s="115"/>
      <c r="F755" s="116"/>
      <c r="G755" s="117"/>
      <c r="H755" s="4"/>
      <c r="I755" s="36"/>
      <c r="J755" s="37"/>
      <c r="K755" s="38"/>
      <c r="L755" s="34"/>
      <c r="N755" s="35"/>
      <c r="O755" s="3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196" customFormat="1">
      <c r="A757" s="118"/>
      <c r="B757" s="112"/>
      <c r="C757" s="113"/>
      <c r="D757" s="114"/>
      <c r="E757" s="115"/>
      <c r="F757" s="116"/>
      <c r="G757" s="117"/>
      <c r="H757" s="4"/>
      <c r="I757" s="36"/>
      <c r="J757" s="37"/>
      <c r="K757" s="38"/>
      <c r="L757" s="34"/>
      <c r="N757" s="35"/>
      <c r="O757" s="3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196" customFormat="1">
      <c r="A758" s="118"/>
      <c r="B758" s="112"/>
      <c r="C758" s="113"/>
      <c r="D758" s="114"/>
      <c r="E758" s="115"/>
      <c r="F758" s="116"/>
      <c r="G758" s="117"/>
      <c r="H758" s="4"/>
      <c r="I758" s="36"/>
      <c r="J758" s="37"/>
      <c r="K758" s="38"/>
      <c r="L758" s="34"/>
      <c r="N758" s="35"/>
      <c r="O758" s="3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196" customFormat="1">
      <c r="A759" s="118"/>
      <c r="B759" s="112"/>
      <c r="C759" s="113"/>
      <c r="D759" s="114"/>
      <c r="E759" s="115"/>
      <c r="F759" s="116"/>
      <c r="G759" s="117"/>
      <c r="H759" s="4"/>
      <c r="I759" s="36"/>
      <c r="J759" s="37"/>
      <c r="K759" s="38"/>
      <c r="L759" s="34"/>
      <c r="N759" s="35"/>
      <c r="O759" s="3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196" customFormat="1">
      <c r="A761" s="118"/>
      <c r="B761" s="112"/>
      <c r="C761" s="113"/>
      <c r="D761" s="114"/>
      <c r="E761" s="115"/>
      <c r="F761" s="116"/>
      <c r="G761" s="117"/>
      <c r="H761" s="4"/>
      <c r="I761" s="36"/>
      <c r="J761" s="37"/>
      <c r="K761" s="38"/>
      <c r="L761" s="34"/>
      <c r="N761" s="35"/>
      <c r="O761" s="3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196" customFormat="1">
      <c r="A763" s="118"/>
      <c r="B763" s="112"/>
      <c r="C763" s="113"/>
      <c r="D763" s="114"/>
      <c r="E763" s="115"/>
      <c r="F763" s="116"/>
      <c r="G763" s="117"/>
      <c r="H763" s="4"/>
      <c r="I763" s="36"/>
      <c r="J763" s="37"/>
      <c r="K763" s="38"/>
      <c r="L763" s="34"/>
      <c r="N763" s="35"/>
      <c r="O763" s="3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196" customFormat="1">
      <c r="A765" s="118"/>
      <c r="B765" s="112"/>
      <c r="C765" s="113"/>
      <c r="D765" s="114"/>
      <c r="E765" s="115"/>
      <c r="F765" s="116"/>
      <c r="G765" s="117"/>
      <c r="H765" s="4"/>
      <c r="I765" s="36"/>
      <c r="J765" s="37"/>
      <c r="K765" s="38"/>
      <c r="L765" s="34"/>
      <c r="N765" s="35"/>
      <c r="O765" s="3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196" customFormat="1">
      <c r="A767" s="118"/>
      <c r="B767" s="112"/>
      <c r="C767" s="113"/>
      <c r="D767" s="114"/>
      <c r="E767" s="115"/>
      <c r="F767" s="116"/>
      <c r="G767" s="117"/>
      <c r="H767" s="4"/>
      <c r="I767" s="36"/>
      <c r="J767" s="37"/>
      <c r="K767" s="38"/>
      <c r="L767" s="34"/>
      <c r="N767" s="35"/>
      <c r="O767" s="3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196" customFormat="1">
      <c r="A768" s="118"/>
      <c r="B768" s="112"/>
      <c r="C768" s="113"/>
      <c r="D768" s="114"/>
      <c r="E768" s="115"/>
      <c r="F768" s="116"/>
      <c r="G768" s="117"/>
      <c r="H768" s="4"/>
      <c r="I768" s="36"/>
      <c r="J768" s="37"/>
      <c r="K768" s="38"/>
      <c r="L768" s="34"/>
      <c r="N768" s="35"/>
      <c r="O768" s="3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196" customFormat="1">
      <c r="A769" s="118"/>
      <c r="B769" s="112"/>
      <c r="C769" s="113"/>
      <c r="D769" s="114"/>
      <c r="E769" s="115"/>
      <c r="F769" s="116"/>
      <c r="G769" s="117"/>
      <c r="H769" s="4"/>
      <c r="I769" s="36"/>
      <c r="J769" s="37"/>
      <c r="K769" s="38"/>
      <c r="L769" s="34"/>
      <c r="N769" s="35"/>
      <c r="O769" s="3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196" customFormat="1">
      <c r="A770" s="118"/>
      <c r="B770" s="112"/>
      <c r="C770" s="113"/>
      <c r="D770" s="114"/>
      <c r="E770" s="115"/>
      <c r="F770" s="116"/>
      <c r="G770" s="117"/>
      <c r="H770" s="4"/>
      <c r="I770" s="36"/>
      <c r="J770" s="37"/>
      <c r="K770" s="38"/>
      <c r="L770" s="34"/>
      <c r="N770" s="35"/>
      <c r="O770" s="3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196" customFormat="1">
      <c r="A771" s="118"/>
      <c r="B771" s="112"/>
      <c r="C771" s="113"/>
      <c r="D771" s="114"/>
      <c r="E771" s="115"/>
      <c r="F771" s="116"/>
      <c r="G771" s="117"/>
      <c r="H771" s="4"/>
      <c r="I771" s="36"/>
      <c r="J771" s="37"/>
      <c r="K771" s="38"/>
      <c r="L771" s="34"/>
      <c r="N771" s="35"/>
      <c r="O771" s="3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196" customFormat="1">
      <c r="A773" s="118"/>
      <c r="B773" s="112"/>
      <c r="C773" s="113"/>
      <c r="D773" s="114"/>
      <c r="E773" s="115"/>
      <c r="F773" s="116"/>
      <c r="G773" s="117"/>
      <c r="H773" s="4"/>
      <c r="I773" s="36"/>
      <c r="J773" s="37"/>
      <c r="K773" s="38"/>
      <c r="L773" s="34"/>
      <c r="N773" s="35"/>
      <c r="O773" s="3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196" customFormat="1">
      <c r="A774" s="118"/>
      <c r="B774" s="112"/>
      <c r="C774" s="113"/>
      <c r="D774" s="114"/>
      <c r="E774" s="115"/>
      <c r="F774" s="116"/>
      <c r="G774" s="117"/>
      <c r="H774" s="4"/>
      <c r="I774" s="36"/>
      <c r="J774" s="37"/>
      <c r="K774" s="38"/>
      <c r="L774" s="34"/>
      <c r="N774" s="35"/>
      <c r="O774" s="3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196" customFormat="1">
      <c r="A775" s="118"/>
      <c r="B775" s="112"/>
      <c r="C775" s="113"/>
      <c r="D775" s="114"/>
      <c r="E775" s="115"/>
      <c r="F775" s="116"/>
      <c r="G775" s="117"/>
      <c r="H775" s="4"/>
      <c r="I775" s="36"/>
      <c r="J775" s="37"/>
      <c r="K775" s="38"/>
      <c r="L775" s="34"/>
      <c r="N775" s="35"/>
      <c r="O775" s="3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196" customFormat="1">
      <c r="A777" s="118"/>
      <c r="B777" s="112"/>
      <c r="C777" s="113"/>
      <c r="D777" s="114"/>
      <c r="E777" s="115"/>
      <c r="F777" s="116"/>
      <c r="G777" s="117"/>
      <c r="H777" s="4"/>
      <c r="I777" s="36"/>
      <c r="J777" s="37"/>
      <c r="K777" s="38"/>
      <c r="L777" s="34"/>
      <c r="N777" s="35"/>
      <c r="O777" s="3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196" customFormat="1">
      <c r="A778" s="118"/>
      <c r="B778" s="112"/>
      <c r="C778" s="113"/>
      <c r="D778" s="114"/>
      <c r="E778" s="115"/>
      <c r="F778" s="116"/>
      <c r="G778" s="117"/>
      <c r="H778" s="4"/>
      <c r="I778" s="36"/>
      <c r="J778" s="37"/>
      <c r="K778" s="38"/>
      <c r="L778" s="34"/>
      <c r="N778" s="35"/>
      <c r="O778" s="3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196" customFormat="1">
      <c r="A779" s="118"/>
      <c r="B779" s="112"/>
      <c r="C779" s="113"/>
      <c r="D779" s="114"/>
      <c r="E779" s="115"/>
      <c r="F779" s="116"/>
      <c r="G779" s="117"/>
      <c r="H779" s="4"/>
      <c r="I779" s="36"/>
      <c r="J779" s="37"/>
      <c r="K779" s="38"/>
      <c r="L779" s="34"/>
      <c r="N779" s="35"/>
      <c r="O779" s="3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196" customFormat="1">
      <c r="A781" s="118"/>
      <c r="B781" s="112"/>
      <c r="C781" s="113"/>
      <c r="D781" s="114"/>
      <c r="E781" s="115"/>
      <c r="F781" s="116"/>
      <c r="G781" s="117"/>
      <c r="H781" s="4"/>
      <c r="I781" s="36"/>
      <c r="J781" s="37"/>
      <c r="K781" s="38"/>
      <c r="L781" s="34"/>
      <c r="N781" s="35"/>
      <c r="O781" s="3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196" customFormat="1">
      <c r="A783" s="118"/>
      <c r="B783" s="112"/>
      <c r="C783" s="113"/>
      <c r="D783" s="114"/>
      <c r="E783" s="115"/>
      <c r="F783" s="116"/>
      <c r="G783" s="117"/>
      <c r="H783" s="4"/>
      <c r="I783" s="36"/>
      <c r="J783" s="37"/>
      <c r="K783" s="38"/>
      <c r="L783" s="34"/>
      <c r="N783" s="35"/>
      <c r="O783" s="3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196" customFormat="1">
      <c r="A785" s="118"/>
      <c r="B785" s="112"/>
      <c r="C785" s="113"/>
      <c r="D785" s="114"/>
      <c r="E785" s="115"/>
      <c r="F785" s="116"/>
      <c r="G785" s="117"/>
      <c r="H785" s="4"/>
      <c r="I785" s="36"/>
      <c r="J785" s="37"/>
      <c r="K785" s="38"/>
      <c r="L785" s="34"/>
      <c r="N785" s="35"/>
      <c r="O785" s="3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196" customFormat="1">
      <c r="A787" s="118"/>
      <c r="B787" s="112"/>
      <c r="C787" s="113"/>
      <c r="D787" s="114"/>
      <c r="E787" s="115"/>
      <c r="F787" s="116"/>
      <c r="G787" s="117"/>
      <c r="H787" s="4"/>
      <c r="I787" s="36"/>
      <c r="J787" s="37"/>
      <c r="K787" s="38"/>
      <c r="L787" s="34"/>
      <c r="N787" s="35"/>
      <c r="O787" s="3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196" customFormat="1">
      <c r="A789" s="118"/>
      <c r="B789" s="112"/>
      <c r="C789" s="113"/>
      <c r="D789" s="114"/>
      <c r="E789" s="115"/>
      <c r="F789" s="116"/>
      <c r="G789" s="117"/>
      <c r="H789" s="4"/>
      <c r="I789" s="36"/>
      <c r="J789" s="37"/>
      <c r="K789" s="38"/>
      <c r="L789" s="34"/>
      <c r="N789" s="35"/>
      <c r="O789" s="3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196" customFormat="1">
      <c r="A791" s="118"/>
      <c r="B791" s="112"/>
      <c r="C791" s="113"/>
      <c r="D791" s="114"/>
      <c r="E791" s="115"/>
      <c r="F791" s="116"/>
      <c r="G791" s="117"/>
      <c r="H791" s="4"/>
      <c r="I791" s="36"/>
      <c r="J791" s="37"/>
      <c r="K791" s="38"/>
      <c r="L791" s="34"/>
      <c r="N791" s="35"/>
      <c r="O791" s="3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196" customFormat="1">
      <c r="A793" s="118"/>
      <c r="B793" s="112"/>
      <c r="C793" s="113"/>
      <c r="D793" s="114"/>
      <c r="E793" s="115"/>
      <c r="F793" s="116"/>
      <c r="G793" s="117"/>
      <c r="H793" s="4"/>
      <c r="I793" s="36"/>
      <c r="J793" s="37"/>
      <c r="K793" s="38"/>
      <c r="L793" s="34"/>
      <c r="N793" s="35"/>
      <c r="O793" s="3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196" customFormat="1">
      <c r="A795" s="118"/>
      <c r="B795" s="112"/>
      <c r="C795" s="113"/>
      <c r="D795" s="114"/>
      <c r="E795" s="115"/>
      <c r="F795" s="116"/>
      <c r="G795" s="117"/>
      <c r="H795" s="4"/>
      <c r="I795" s="36"/>
      <c r="J795" s="37"/>
      <c r="K795" s="38"/>
      <c r="L795" s="34"/>
      <c r="N795" s="35"/>
      <c r="O795" s="3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196" customFormat="1">
      <c r="A796" s="118"/>
      <c r="B796" s="112"/>
      <c r="C796" s="113"/>
      <c r="D796" s="114"/>
      <c r="E796" s="115"/>
      <c r="F796" s="116"/>
      <c r="G796" s="117"/>
      <c r="H796" s="4"/>
      <c r="I796" s="36"/>
      <c r="J796" s="37"/>
      <c r="K796" s="38"/>
      <c r="L796" s="34"/>
      <c r="N796" s="35"/>
      <c r="O796" s="3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196" customFormat="1">
      <c r="A798" s="118"/>
      <c r="B798" s="112"/>
      <c r="C798" s="113"/>
      <c r="D798" s="114"/>
      <c r="E798" s="115"/>
      <c r="F798" s="116"/>
      <c r="G798" s="117"/>
      <c r="H798" s="4"/>
      <c r="I798" s="36"/>
      <c r="J798" s="37"/>
      <c r="K798" s="38"/>
      <c r="L798" s="34"/>
      <c r="N798" s="35"/>
      <c r="O798" s="3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196" customFormat="1">
      <c r="A799" s="118"/>
      <c r="B799" s="112"/>
      <c r="C799" s="113"/>
      <c r="D799" s="114"/>
      <c r="E799" s="115"/>
      <c r="F799" s="116"/>
      <c r="G799" s="117"/>
      <c r="H799" s="4"/>
      <c r="I799" s="36"/>
      <c r="J799" s="37"/>
      <c r="K799" s="38"/>
      <c r="L799" s="34"/>
      <c r="N799" s="35"/>
      <c r="O799" s="3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196" customFormat="1">
      <c r="A800" s="118"/>
      <c r="B800" s="112"/>
      <c r="C800" s="113"/>
      <c r="D800" s="114"/>
      <c r="E800" s="115"/>
      <c r="F800" s="116"/>
      <c r="G800" s="117"/>
      <c r="H800" s="4"/>
      <c r="I800" s="36"/>
      <c r="J800" s="37"/>
      <c r="K800" s="38"/>
      <c r="L800" s="34"/>
      <c r="N800" s="35"/>
      <c r="O800" s="3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196" customFormat="1">
      <c r="A802" s="118"/>
      <c r="B802" s="112"/>
      <c r="C802" s="113"/>
      <c r="D802" s="114"/>
      <c r="E802" s="115"/>
      <c r="F802" s="116"/>
      <c r="G802" s="117"/>
      <c r="H802" s="4"/>
      <c r="I802" s="36"/>
      <c r="J802" s="37"/>
      <c r="K802" s="38"/>
      <c r="L802" s="34"/>
      <c r="N802" s="35"/>
      <c r="O802" s="3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196" customFormat="1">
      <c r="A804" s="118"/>
      <c r="B804" s="112"/>
      <c r="C804" s="113"/>
      <c r="D804" s="114"/>
      <c r="E804" s="115"/>
      <c r="F804" s="116"/>
      <c r="G804" s="117"/>
      <c r="H804" s="4"/>
      <c r="I804" s="36"/>
      <c r="J804" s="37"/>
      <c r="K804" s="38"/>
      <c r="L804" s="34"/>
      <c r="N804" s="35"/>
      <c r="O804" s="3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196" customFormat="1">
      <c r="A806" s="118"/>
      <c r="B806" s="112"/>
      <c r="C806" s="113"/>
      <c r="D806" s="114"/>
      <c r="E806" s="115"/>
      <c r="F806" s="116"/>
      <c r="G806" s="117"/>
      <c r="H806" s="4"/>
      <c r="I806" s="36"/>
      <c r="J806" s="37"/>
      <c r="K806" s="38"/>
      <c r="L806" s="34"/>
      <c r="N806" s="35"/>
      <c r="O806" s="3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196" customFormat="1">
      <c r="A808" s="118"/>
      <c r="B808" s="112"/>
      <c r="C808" s="113"/>
      <c r="D808" s="114"/>
      <c r="E808" s="115"/>
      <c r="F808" s="116"/>
      <c r="G808" s="117"/>
      <c r="H808" s="4"/>
      <c r="I808" s="36"/>
      <c r="J808" s="37"/>
      <c r="K808" s="38"/>
      <c r="L808" s="34"/>
      <c r="N808" s="35"/>
      <c r="O808" s="3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196" customFormat="1">
      <c r="A809" s="118"/>
      <c r="B809" s="112"/>
      <c r="C809" s="113"/>
      <c r="D809" s="114"/>
      <c r="E809" s="115"/>
      <c r="F809" s="116"/>
      <c r="G809" s="117"/>
      <c r="H809" s="4"/>
      <c r="I809" s="36"/>
      <c r="J809" s="37"/>
      <c r="K809" s="38"/>
      <c r="L809" s="34"/>
      <c r="N809" s="35"/>
      <c r="O809" s="3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196" customFormat="1">
      <c r="A810" s="118"/>
      <c r="B810" s="112"/>
      <c r="C810" s="113"/>
      <c r="D810" s="114"/>
      <c r="E810" s="115"/>
      <c r="F810" s="116"/>
      <c r="G810" s="117"/>
      <c r="H810" s="4"/>
      <c r="I810" s="36"/>
      <c r="J810" s="37"/>
      <c r="K810" s="38"/>
      <c r="L810" s="34"/>
      <c r="N810" s="35"/>
      <c r="O810" s="3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196" customFormat="1">
      <c r="A811" s="118"/>
      <c r="B811" s="112"/>
      <c r="C811" s="113"/>
      <c r="D811" s="114"/>
      <c r="E811" s="115"/>
      <c r="F811" s="116"/>
      <c r="G811" s="117"/>
      <c r="H811" s="4"/>
      <c r="I811" s="36"/>
      <c r="J811" s="37"/>
      <c r="K811" s="38"/>
      <c r="L811" s="34"/>
      <c r="N811" s="35"/>
      <c r="O811" s="3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196" customFormat="1">
      <c r="A812" s="118"/>
      <c r="B812" s="112"/>
      <c r="C812" s="113"/>
      <c r="D812" s="114"/>
      <c r="E812" s="115"/>
      <c r="F812" s="116"/>
      <c r="G812" s="117"/>
      <c r="H812" s="4"/>
      <c r="I812" s="36"/>
      <c r="J812" s="37"/>
      <c r="K812" s="38"/>
      <c r="L812" s="34"/>
      <c r="N812" s="35"/>
      <c r="O812" s="3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196" customFormat="1">
      <c r="A813" s="118"/>
      <c r="B813" s="112"/>
      <c r="C813" s="113"/>
      <c r="D813" s="114"/>
      <c r="E813" s="115"/>
      <c r="F813" s="116"/>
      <c r="G813" s="117"/>
      <c r="H813" s="4"/>
      <c r="I813" s="36"/>
      <c r="J813" s="37"/>
      <c r="K813" s="38"/>
      <c r="L813" s="34"/>
      <c r="N813" s="35"/>
      <c r="O813" s="3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196" customFormat="1">
      <c r="A814" s="118"/>
      <c r="B814" s="112"/>
      <c r="C814" s="113"/>
      <c r="D814" s="114"/>
      <c r="E814" s="115"/>
      <c r="F814" s="116"/>
      <c r="G814" s="117"/>
      <c r="H814" s="4"/>
      <c r="I814" s="36"/>
      <c r="J814" s="37"/>
      <c r="K814" s="38"/>
      <c r="L814" s="34"/>
      <c r="N814" s="35"/>
      <c r="O814" s="3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196" customFormat="1">
      <c r="A816" s="118"/>
      <c r="B816" s="112"/>
      <c r="C816" s="113"/>
      <c r="D816" s="114"/>
      <c r="E816" s="115"/>
      <c r="F816" s="116"/>
      <c r="G816" s="117"/>
      <c r="H816" s="4"/>
      <c r="I816" s="36"/>
      <c r="J816" s="37"/>
      <c r="K816" s="38"/>
      <c r="L816" s="34"/>
      <c r="N816" s="35"/>
      <c r="O816" s="3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196" customFormat="1">
      <c r="A818" s="118"/>
      <c r="B818" s="112"/>
      <c r="C818" s="113"/>
      <c r="D818" s="114"/>
      <c r="E818" s="115"/>
      <c r="F818" s="116"/>
      <c r="G818" s="117"/>
      <c r="H818" s="4"/>
      <c r="I818" s="36"/>
      <c r="J818" s="37"/>
      <c r="K818" s="38"/>
      <c r="L818" s="34"/>
      <c r="N818" s="35"/>
      <c r="O818" s="3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196" customFormat="1">
      <c r="A820" s="118"/>
      <c r="B820" s="112"/>
      <c r="C820" s="113"/>
      <c r="D820" s="114"/>
      <c r="E820" s="115"/>
      <c r="F820" s="116"/>
      <c r="G820" s="117"/>
      <c r="H820" s="4"/>
      <c r="I820" s="36"/>
      <c r="J820" s="37"/>
      <c r="K820" s="38"/>
      <c r="L820" s="34"/>
      <c r="N820" s="35"/>
      <c r="O820" s="3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196" customFormat="1">
      <c r="A822" s="118"/>
      <c r="B822" s="112"/>
      <c r="C822" s="113"/>
      <c r="D822" s="114"/>
      <c r="E822" s="115"/>
      <c r="F822" s="116"/>
      <c r="G822" s="117"/>
      <c r="H822" s="4"/>
      <c r="I822" s="36"/>
      <c r="J822" s="37"/>
      <c r="K822" s="38"/>
      <c r="L822" s="34"/>
      <c r="N822" s="35"/>
      <c r="O822" s="3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196" customFormat="1">
      <c r="A823" s="118"/>
      <c r="B823" s="112"/>
      <c r="C823" s="113"/>
      <c r="D823" s="114"/>
      <c r="E823" s="115"/>
      <c r="F823" s="116"/>
      <c r="G823" s="117"/>
      <c r="H823" s="4"/>
      <c r="I823" s="36"/>
      <c r="J823" s="37"/>
      <c r="K823" s="38"/>
      <c r="L823" s="34"/>
      <c r="N823" s="35"/>
      <c r="O823" s="3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196" customFormat="1">
      <c r="A825" s="118"/>
      <c r="B825" s="112"/>
      <c r="C825" s="113"/>
      <c r="D825" s="114"/>
      <c r="E825" s="115"/>
      <c r="F825" s="116"/>
      <c r="G825" s="117"/>
      <c r="H825" s="4"/>
      <c r="I825" s="36"/>
      <c r="J825" s="37"/>
      <c r="K825" s="38"/>
      <c r="L825" s="34"/>
      <c r="N825" s="35"/>
      <c r="O825" s="3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196" customFormat="1">
      <c r="A827" s="118"/>
      <c r="B827" s="112"/>
      <c r="C827" s="113"/>
      <c r="D827" s="114"/>
      <c r="E827" s="115"/>
      <c r="F827" s="116"/>
      <c r="G827" s="117"/>
      <c r="H827" s="4"/>
      <c r="I827" s="36"/>
      <c r="J827" s="37"/>
      <c r="K827" s="38"/>
      <c r="L827" s="34"/>
      <c r="N827" s="35"/>
      <c r="O827" s="3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196" customFormat="1">
      <c r="A829" s="118"/>
      <c r="B829" s="112"/>
      <c r="C829" s="113"/>
      <c r="D829" s="114"/>
      <c r="E829" s="115"/>
      <c r="F829" s="116"/>
      <c r="G829" s="117"/>
      <c r="H829" s="4"/>
      <c r="I829" s="36"/>
      <c r="J829" s="37"/>
      <c r="K829" s="38"/>
      <c r="L829" s="34"/>
      <c r="N829" s="35"/>
      <c r="O829" s="3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196" customFormat="1">
      <c r="A831" s="118"/>
      <c r="B831" s="112"/>
      <c r="C831" s="113"/>
      <c r="D831" s="114"/>
      <c r="E831" s="115"/>
      <c r="F831" s="116"/>
      <c r="G831" s="117"/>
      <c r="H831" s="4"/>
      <c r="I831" s="36"/>
      <c r="J831" s="37"/>
      <c r="K831" s="38"/>
      <c r="L831" s="34"/>
      <c r="N831" s="35"/>
      <c r="O831" s="3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196" customFormat="1">
      <c r="A833" s="118"/>
      <c r="B833" s="112"/>
      <c r="C833" s="113"/>
      <c r="D833" s="114"/>
      <c r="E833" s="115"/>
      <c r="F833" s="116"/>
      <c r="G833" s="117"/>
      <c r="H833" s="4"/>
      <c r="I833" s="36"/>
      <c r="J833" s="37"/>
      <c r="K833" s="38"/>
      <c r="L833" s="34"/>
      <c r="N833" s="35"/>
      <c r="O833" s="3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196" customFormat="1">
      <c r="A835" s="118"/>
      <c r="B835" s="112"/>
      <c r="C835" s="113"/>
      <c r="D835" s="114"/>
      <c r="E835" s="115"/>
      <c r="F835" s="116"/>
      <c r="G835" s="117"/>
      <c r="H835" s="4"/>
      <c r="I835" s="36"/>
      <c r="J835" s="37"/>
      <c r="K835" s="38"/>
      <c r="L835" s="34"/>
      <c r="N835" s="35"/>
      <c r="O835" s="3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196" customFormat="1">
      <c r="A837" s="118"/>
      <c r="B837" s="112"/>
      <c r="C837" s="113"/>
      <c r="D837" s="114"/>
      <c r="E837" s="115"/>
      <c r="F837" s="116"/>
      <c r="G837" s="117"/>
      <c r="H837" s="4"/>
      <c r="I837" s="36"/>
      <c r="J837" s="37"/>
      <c r="K837" s="38"/>
      <c r="L837" s="34"/>
      <c r="N837" s="35"/>
      <c r="O837" s="3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196" customFormat="1">
      <c r="A838" s="118"/>
      <c r="B838" s="112"/>
      <c r="C838" s="113"/>
      <c r="D838" s="114"/>
      <c r="E838" s="115"/>
      <c r="F838" s="116"/>
      <c r="G838" s="117"/>
      <c r="H838" s="4"/>
      <c r="I838" s="36"/>
      <c r="J838" s="37"/>
      <c r="K838" s="38"/>
      <c r="L838" s="34"/>
      <c r="N838" s="35"/>
      <c r="O838" s="3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196" customFormat="1">
      <c r="A840" s="118"/>
      <c r="B840" s="112"/>
      <c r="C840" s="113"/>
      <c r="D840" s="114"/>
      <c r="E840" s="115"/>
      <c r="F840" s="116"/>
      <c r="G840" s="117"/>
      <c r="H840" s="4"/>
      <c r="I840" s="36"/>
      <c r="J840" s="37"/>
      <c r="K840" s="38"/>
      <c r="L840" s="34"/>
      <c r="N840" s="35"/>
      <c r="O840" s="3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196" customFormat="1">
      <c r="A842" s="118"/>
      <c r="B842" s="112"/>
      <c r="C842" s="113"/>
      <c r="D842" s="114"/>
      <c r="E842" s="115"/>
      <c r="F842" s="116"/>
      <c r="G842" s="117"/>
      <c r="H842" s="4"/>
      <c r="I842" s="36"/>
      <c r="J842" s="37"/>
      <c r="K842" s="38"/>
      <c r="L842" s="34"/>
      <c r="N842" s="35"/>
      <c r="O842" s="3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196" customFormat="1">
      <c r="A843" s="118"/>
      <c r="B843" s="112"/>
      <c r="C843" s="113"/>
      <c r="D843" s="114"/>
      <c r="E843" s="115"/>
      <c r="F843" s="116"/>
      <c r="G843" s="117"/>
      <c r="H843" s="4"/>
      <c r="I843" s="36"/>
      <c r="J843" s="37"/>
      <c r="K843" s="38"/>
      <c r="L843" s="34"/>
      <c r="N843" s="35"/>
      <c r="O843" s="3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196" customFormat="1">
      <c r="A845" s="118"/>
      <c r="B845" s="112"/>
      <c r="C845" s="113"/>
      <c r="D845" s="114"/>
      <c r="E845" s="115"/>
      <c r="F845" s="116"/>
      <c r="G845" s="117"/>
      <c r="H845" s="4"/>
      <c r="I845" s="36"/>
      <c r="J845" s="37"/>
      <c r="K845" s="38"/>
      <c r="L845" s="34"/>
      <c r="N845" s="35"/>
      <c r="O845" s="3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196" customFormat="1">
      <c r="A846" s="118"/>
      <c r="B846" s="112"/>
      <c r="C846" s="113"/>
      <c r="D846" s="114"/>
      <c r="E846" s="115"/>
      <c r="F846" s="116"/>
      <c r="G846" s="117"/>
      <c r="H846" s="4"/>
      <c r="I846" s="36"/>
      <c r="J846" s="37"/>
      <c r="K846" s="38"/>
      <c r="L846" s="34"/>
      <c r="N846" s="35"/>
      <c r="O846" s="3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196" customFormat="1">
      <c r="A847" s="118"/>
      <c r="B847" s="112"/>
      <c r="C847" s="113"/>
      <c r="D847" s="114"/>
      <c r="E847" s="115"/>
      <c r="F847" s="116"/>
      <c r="G847" s="117"/>
      <c r="H847" s="4"/>
      <c r="I847" s="36"/>
      <c r="J847" s="37"/>
      <c r="K847" s="38"/>
      <c r="L847" s="34"/>
      <c r="N847" s="35"/>
      <c r="O847" s="3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196" customFormat="1">
      <c r="A848" s="118"/>
      <c r="B848" s="112"/>
      <c r="C848" s="113"/>
      <c r="D848" s="114"/>
      <c r="E848" s="115"/>
      <c r="F848" s="116"/>
      <c r="G848" s="117"/>
      <c r="H848" s="4"/>
      <c r="I848" s="36"/>
      <c r="J848" s="37"/>
      <c r="K848" s="38"/>
      <c r="L848" s="34"/>
      <c r="N848" s="35"/>
      <c r="O848" s="3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196" customFormat="1">
      <c r="A849" s="118"/>
      <c r="B849" s="112"/>
      <c r="C849" s="113"/>
      <c r="D849" s="114"/>
      <c r="E849" s="115"/>
      <c r="F849" s="116"/>
      <c r="G849" s="117"/>
      <c r="H849" s="4"/>
      <c r="I849" s="36"/>
      <c r="J849" s="37"/>
      <c r="K849" s="38"/>
      <c r="L849" s="34"/>
      <c r="N849" s="35"/>
      <c r="O849" s="3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196" customFormat="1">
      <c r="A851" s="118"/>
      <c r="B851" s="112"/>
      <c r="C851" s="113"/>
      <c r="D851" s="114"/>
      <c r="E851" s="115"/>
      <c r="F851" s="116"/>
      <c r="G851" s="117"/>
      <c r="H851" s="4"/>
      <c r="I851" s="36"/>
      <c r="J851" s="37"/>
      <c r="K851" s="38"/>
      <c r="L851" s="34"/>
      <c r="N851" s="35"/>
      <c r="O851" s="3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196" customFormat="1">
      <c r="A853" s="118"/>
      <c r="B853" s="112"/>
      <c r="C853" s="113"/>
      <c r="D853" s="114"/>
      <c r="E853" s="115"/>
      <c r="F853" s="116"/>
      <c r="G853" s="117"/>
      <c r="H853" s="4"/>
      <c r="I853" s="36"/>
      <c r="J853" s="37"/>
      <c r="K853" s="38"/>
      <c r="L853" s="34"/>
      <c r="N853" s="35"/>
      <c r="O853" s="3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196" customFormat="1">
      <c r="A855" s="118"/>
      <c r="B855" s="112"/>
      <c r="C855" s="113"/>
      <c r="D855" s="114"/>
      <c r="E855" s="115"/>
      <c r="F855" s="116"/>
      <c r="G855" s="117"/>
      <c r="H855" s="4"/>
      <c r="I855" s="36"/>
      <c r="J855" s="37"/>
      <c r="K855" s="38"/>
      <c r="L855" s="34"/>
      <c r="N855" s="35"/>
      <c r="O855" s="3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196" customFormat="1">
      <c r="A857" s="118"/>
      <c r="B857" s="112"/>
      <c r="C857" s="113"/>
      <c r="D857" s="114"/>
      <c r="E857" s="115"/>
      <c r="F857" s="116"/>
      <c r="G857" s="117"/>
      <c r="H857" s="4"/>
      <c r="I857" s="36"/>
      <c r="J857" s="37"/>
      <c r="K857" s="38"/>
      <c r="L857" s="34"/>
      <c r="N857" s="35"/>
      <c r="O857" s="3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196" customFormat="1">
      <c r="A859" s="118"/>
      <c r="B859" s="112"/>
      <c r="C859" s="113"/>
      <c r="D859" s="114"/>
      <c r="E859" s="115"/>
      <c r="F859" s="116"/>
      <c r="G859" s="117"/>
      <c r="H859" s="4"/>
      <c r="I859" s="36"/>
      <c r="J859" s="37"/>
      <c r="K859" s="38"/>
      <c r="L859" s="34"/>
      <c r="N859" s="35"/>
      <c r="O859" s="3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196" customFormat="1">
      <c r="A861" s="118"/>
      <c r="B861" s="112"/>
      <c r="C861" s="113"/>
      <c r="D861" s="114"/>
      <c r="E861" s="115"/>
      <c r="F861" s="116"/>
      <c r="G861" s="117"/>
      <c r="H861" s="4"/>
      <c r="I861" s="36"/>
      <c r="J861" s="37"/>
      <c r="K861" s="38"/>
      <c r="L861" s="34"/>
      <c r="N861" s="35"/>
      <c r="O861" s="3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196" customFormat="1">
      <c r="A862" s="118"/>
      <c r="B862" s="112"/>
      <c r="C862" s="113"/>
      <c r="D862" s="114"/>
      <c r="E862" s="115"/>
      <c r="F862" s="116"/>
      <c r="G862" s="117"/>
      <c r="H862" s="4"/>
      <c r="I862" s="36"/>
      <c r="J862" s="37"/>
      <c r="K862" s="38"/>
      <c r="L862" s="34"/>
      <c r="N862" s="35"/>
      <c r="O862" s="3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196" customFormat="1">
      <c r="A863" s="118"/>
      <c r="B863" s="112"/>
      <c r="C863" s="113"/>
      <c r="D863" s="114"/>
      <c r="E863" s="115"/>
      <c r="F863" s="116"/>
      <c r="G863" s="117"/>
      <c r="H863" s="4"/>
      <c r="I863" s="36"/>
      <c r="J863" s="37"/>
      <c r="K863" s="38"/>
      <c r="L863" s="34"/>
      <c r="N863" s="35"/>
      <c r="O863" s="3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196" customFormat="1">
      <c r="A865" s="118"/>
      <c r="B865" s="112"/>
      <c r="C865" s="113"/>
      <c r="D865" s="114"/>
      <c r="E865" s="115"/>
      <c r="F865" s="116"/>
      <c r="G865" s="117"/>
      <c r="H865" s="4"/>
      <c r="I865" s="36"/>
      <c r="J865" s="37"/>
      <c r="K865" s="38"/>
      <c r="L865" s="34"/>
      <c r="N865" s="35"/>
      <c r="O865" s="3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196" customFormat="1">
      <c r="A867" s="118"/>
      <c r="B867" s="112"/>
      <c r="C867" s="113"/>
      <c r="D867" s="114"/>
      <c r="E867" s="115"/>
      <c r="F867" s="116"/>
      <c r="G867" s="117"/>
      <c r="H867" s="4"/>
      <c r="I867" s="36"/>
      <c r="J867" s="37"/>
      <c r="K867" s="38"/>
      <c r="L867" s="34"/>
      <c r="N867" s="35"/>
      <c r="O867" s="3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196" customFormat="1">
      <c r="A869" s="118"/>
      <c r="B869" s="112"/>
      <c r="C869" s="113"/>
      <c r="D869" s="114"/>
      <c r="E869" s="115"/>
      <c r="F869" s="116"/>
      <c r="G869" s="117"/>
      <c r="H869" s="4"/>
      <c r="I869" s="36"/>
      <c r="J869" s="37"/>
      <c r="K869" s="38"/>
      <c r="L869" s="34"/>
      <c r="N869" s="35"/>
      <c r="O869" s="3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196" customFormat="1">
      <c r="A871" s="118"/>
      <c r="B871" s="112"/>
      <c r="C871" s="113"/>
      <c r="D871" s="114"/>
      <c r="E871" s="115"/>
      <c r="F871" s="116"/>
      <c r="G871" s="117"/>
      <c r="H871" s="4"/>
      <c r="I871" s="36"/>
      <c r="J871" s="37"/>
      <c r="K871" s="38"/>
      <c r="L871" s="34"/>
      <c r="N871" s="35"/>
      <c r="O871" s="3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196" customFormat="1">
      <c r="A873" s="118"/>
      <c r="B873" s="112"/>
      <c r="C873" s="113"/>
      <c r="D873" s="114"/>
      <c r="E873" s="115"/>
      <c r="F873" s="116"/>
      <c r="G873" s="117"/>
      <c r="H873" s="4"/>
      <c r="I873" s="36"/>
      <c r="J873" s="37"/>
      <c r="K873" s="38"/>
      <c r="L873" s="34"/>
      <c r="N873" s="35"/>
      <c r="O873" s="3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196" customFormat="1">
      <c r="A875" s="118"/>
      <c r="B875" s="112"/>
      <c r="C875" s="113"/>
      <c r="D875" s="114"/>
      <c r="E875" s="115"/>
      <c r="F875" s="116"/>
      <c r="G875" s="117"/>
      <c r="H875" s="4"/>
      <c r="I875" s="36"/>
      <c r="J875" s="37"/>
      <c r="K875" s="38"/>
      <c r="L875" s="34"/>
      <c r="N875" s="35"/>
      <c r="O875" s="3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196" customFormat="1">
      <c r="A877" s="118"/>
      <c r="B877" s="112"/>
      <c r="C877" s="113"/>
      <c r="D877" s="114"/>
      <c r="E877" s="115"/>
      <c r="F877" s="116"/>
      <c r="G877" s="117"/>
      <c r="H877" s="4"/>
      <c r="I877" s="36"/>
      <c r="J877" s="37"/>
      <c r="K877" s="38"/>
      <c r="L877" s="34"/>
      <c r="N877" s="35"/>
      <c r="O877" s="3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196" customFormat="1">
      <c r="A878" s="118"/>
      <c r="B878" s="112"/>
      <c r="C878" s="113"/>
      <c r="D878" s="114"/>
      <c r="E878" s="115"/>
      <c r="F878" s="116"/>
      <c r="G878" s="117"/>
      <c r="H878" s="4"/>
      <c r="I878" s="36"/>
      <c r="J878" s="37"/>
      <c r="K878" s="38"/>
      <c r="L878" s="34"/>
      <c r="N878" s="35"/>
      <c r="O878" s="3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196" customFormat="1">
      <c r="A880" s="118"/>
      <c r="B880" s="112"/>
      <c r="C880" s="113"/>
      <c r="D880" s="114"/>
      <c r="E880" s="115"/>
      <c r="F880" s="116"/>
      <c r="G880" s="117"/>
      <c r="H880" s="4"/>
      <c r="I880" s="36"/>
      <c r="J880" s="37"/>
      <c r="K880" s="38"/>
      <c r="L880" s="34"/>
      <c r="N880" s="35"/>
      <c r="O880" s="3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196" customFormat="1">
      <c r="A882" s="118"/>
      <c r="B882" s="112"/>
      <c r="C882" s="113"/>
      <c r="D882" s="114"/>
      <c r="E882" s="115"/>
      <c r="F882" s="116"/>
      <c r="G882" s="117"/>
      <c r="H882" s="4"/>
      <c r="I882" s="36"/>
      <c r="J882" s="37"/>
      <c r="K882" s="38"/>
      <c r="L882" s="34"/>
      <c r="N882" s="35"/>
      <c r="O882" s="3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196" customFormat="1">
      <c r="A884" s="118"/>
      <c r="B884" s="112"/>
      <c r="C884" s="113"/>
      <c r="D884" s="114"/>
      <c r="E884" s="115"/>
      <c r="F884" s="116"/>
      <c r="G884" s="117"/>
      <c r="H884" s="4"/>
      <c r="I884" s="36"/>
      <c r="J884" s="37"/>
      <c r="K884" s="38"/>
      <c r="L884" s="34"/>
      <c r="N884" s="35"/>
      <c r="O884" s="3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196" customFormat="1">
      <c r="A886" s="118"/>
      <c r="B886" s="112"/>
      <c r="C886" s="113"/>
      <c r="D886" s="114"/>
      <c r="E886" s="115"/>
      <c r="F886" s="116"/>
      <c r="G886" s="117"/>
      <c r="H886" s="4"/>
      <c r="I886" s="36"/>
      <c r="J886" s="37"/>
      <c r="K886" s="38"/>
      <c r="L886" s="34"/>
      <c r="N886" s="35"/>
      <c r="O886" s="3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196" customFormat="1">
      <c r="A888" s="118"/>
      <c r="B888" s="112"/>
      <c r="C888" s="113"/>
      <c r="D888" s="114"/>
      <c r="E888" s="115"/>
      <c r="F888" s="116"/>
      <c r="G888" s="117"/>
      <c r="H888" s="4"/>
      <c r="I888" s="36"/>
      <c r="J888" s="37"/>
      <c r="K888" s="38"/>
      <c r="L888" s="34"/>
      <c r="N888" s="35"/>
      <c r="O888" s="3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196" customFormat="1">
      <c r="A890" s="118"/>
      <c r="B890" s="112"/>
      <c r="C890" s="113"/>
      <c r="D890" s="114"/>
      <c r="E890" s="115"/>
      <c r="F890" s="116"/>
      <c r="G890" s="117"/>
      <c r="H890" s="4"/>
      <c r="I890" s="36"/>
      <c r="J890" s="37"/>
      <c r="K890" s="38"/>
      <c r="L890" s="34"/>
      <c r="N890" s="35"/>
      <c r="O890" s="3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196" customFormat="1">
      <c r="A891" s="118"/>
      <c r="B891" s="112"/>
      <c r="C891" s="113"/>
      <c r="D891" s="114"/>
      <c r="E891" s="115"/>
      <c r="F891" s="116"/>
      <c r="G891" s="117"/>
      <c r="H891" s="4"/>
      <c r="I891" s="36"/>
      <c r="J891" s="37"/>
      <c r="K891" s="38"/>
      <c r="L891" s="34"/>
      <c r="N891" s="35"/>
      <c r="O891" s="3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196" customFormat="1">
      <c r="A893" s="118"/>
      <c r="B893" s="112"/>
      <c r="C893" s="113"/>
      <c r="D893" s="114"/>
      <c r="E893" s="115"/>
      <c r="F893" s="116"/>
      <c r="G893" s="117"/>
      <c r="H893" s="4"/>
      <c r="I893" s="36"/>
      <c r="J893" s="37"/>
      <c r="K893" s="38"/>
      <c r="L893" s="34"/>
      <c r="N893" s="35"/>
      <c r="O893" s="3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196" customFormat="1">
      <c r="A895" s="118"/>
      <c r="B895" s="112"/>
      <c r="C895" s="113"/>
      <c r="D895" s="114"/>
      <c r="E895" s="115"/>
      <c r="F895" s="116"/>
      <c r="G895" s="117"/>
      <c r="H895" s="4"/>
      <c r="I895" s="36"/>
      <c r="J895" s="37"/>
      <c r="K895" s="38"/>
      <c r="L895" s="34"/>
      <c r="N895" s="35"/>
      <c r="O895" s="3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196" customFormat="1">
      <c r="A897" s="118"/>
      <c r="B897" s="112"/>
      <c r="C897" s="113"/>
      <c r="D897" s="114"/>
      <c r="E897" s="115"/>
      <c r="F897" s="116"/>
      <c r="G897" s="117"/>
      <c r="H897" s="4"/>
      <c r="I897" s="36"/>
      <c r="J897" s="37"/>
      <c r="K897" s="38"/>
      <c r="L897" s="34"/>
      <c r="N897" s="35"/>
      <c r="O897" s="3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196" customFormat="1">
      <c r="A899" s="118"/>
      <c r="B899" s="112"/>
      <c r="C899" s="113"/>
      <c r="D899" s="114"/>
      <c r="E899" s="115"/>
      <c r="F899" s="116"/>
      <c r="G899" s="117"/>
      <c r="H899" s="4"/>
      <c r="I899" s="36"/>
      <c r="J899" s="37"/>
      <c r="K899" s="38"/>
      <c r="L899" s="34"/>
      <c r="N899" s="35"/>
      <c r="O899" s="3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196" customFormat="1">
      <c r="A901" s="118"/>
      <c r="B901" s="112"/>
      <c r="C901" s="113"/>
      <c r="D901" s="114"/>
      <c r="E901" s="115"/>
      <c r="F901" s="116"/>
      <c r="G901" s="117"/>
      <c r="H901" s="4"/>
      <c r="I901" s="36"/>
      <c r="J901" s="37"/>
      <c r="K901" s="38"/>
      <c r="L901" s="34"/>
      <c r="N901" s="35"/>
      <c r="O901" s="3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196" customFormat="1">
      <c r="A903" s="118"/>
      <c r="B903" s="112"/>
      <c r="C903" s="113"/>
      <c r="D903" s="114"/>
      <c r="E903" s="115"/>
      <c r="F903" s="116"/>
      <c r="G903" s="117"/>
      <c r="H903" s="4"/>
      <c r="I903" s="36"/>
      <c r="J903" s="37"/>
      <c r="K903" s="38"/>
      <c r="L903" s="34"/>
      <c r="N903" s="35"/>
      <c r="O903" s="3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196" customFormat="1">
      <c r="A905" s="118"/>
      <c r="B905" s="112"/>
      <c r="C905" s="113"/>
      <c r="D905" s="114"/>
      <c r="E905" s="115"/>
      <c r="F905" s="116"/>
      <c r="G905" s="117"/>
      <c r="H905" s="4"/>
      <c r="I905" s="36"/>
      <c r="J905" s="37"/>
      <c r="K905" s="38"/>
      <c r="L905" s="34"/>
      <c r="N905" s="35"/>
      <c r="O905" s="3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196" customFormat="1">
      <c r="A907" s="118"/>
      <c r="B907" s="112"/>
      <c r="C907" s="113"/>
      <c r="D907" s="114"/>
      <c r="E907" s="115"/>
      <c r="F907" s="116"/>
      <c r="G907" s="117"/>
      <c r="H907" s="4"/>
      <c r="I907" s="36"/>
      <c r="J907" s="37"/>
      <c r="K907" s="38"/>
      <c r="L907" s="34"/>
      <c r="N907" s="35"/>
      <c r="O907" s="3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196" customFormat="1">
      <c r="A909" s="118"/>
      <c r="B909" s="112"/>
      <c r="C909" s="113"/>
      <c r="D909" s="114"/>
      <c r="E909" s="115"/>
      <c r="F909" s="116"/>
      <c r="G909" s="117"/>
      <c r="H909" s="4"/>
      <c r="I909" s="36"/>
      <c r="J909" s="37"/>
      <c r="K909" s="38"/>
      <c r="L909" s="34"/>
      <c r="N909" s="35"/>
      <c r="O909" s="3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196" customFormat="1">
      <c r="A911" s="118"/>
      <c r="B911" s="112"/>
      <c r="C911" s="113"/>
      <c r="D911" s="114"/>
      <c r="E911" s="115"/>
      <c r="F911" s="116"/>
      <c r="G911" s="117"/>
      <c r="H911" s="4"/>
      <c r="I911" s="36"/>
      <c r="J911" s="37"/>
      <c r="K911" s="38"/>
      <c r="L911" s="34"/>
      <c r="N911" s="35"/>
      <c r="O911" s="3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196" customFormat="1">
      <c r="A913" s="118"/>
      <c r="B913" s="112"/>
      <c r="C913" s="113"/>
      <c r="D913" s="114"/>
      <c r="E913" s="115"/>
      <c r="F913" s="116"/>
      <c r="G913" s="117"/>
      <c r="H913" s="4"/>
      <c r="I913" s="36"/>
      <c r="J913" s="37"/>
      <c r="K913" s="38"/>
      <c r="L913" s="34"/>
      <c r="N913" s="35"/>
      <c r="O913" s="3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196" customFormat="1">
      <c r="A915" s="118"/>
      <c r="B915" s="112"/>
      <c r="C915" s="113"/>
      <c r="D915" s="114"/>
      <c r="E915" s="115"/>
      <c r="F915" s="116"/>
      <c r="G915" s="117"/>
      <c r="H915" s="4"/>
      <c r="I915" s="36"/>
      <c r="J915" s="37"/>
      <c r="K915" s="38"/>
      <c r="L915" s="34"/>
      <c r="N915" s="35"/>
      <c r="O915" s="3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196" customFormat="1">
      <c r="A917" s="118"/>
      <c r="B917" s="112"/>
      <c r="C917" s="113"/>
      <c r="D917" s="114"/>
      <c r="E917" s="115"/>
      <c r="F917" s="116"/>
      <c r="G917" s="117"/>
      <c r="H917" s="4"/>
      <c r="I917" s="36"/>
      <c r="J917" s="37"/>
      <c r="K917" s="38"/>
      <c r="L917" s="34"/>
      <c r="N917" s="35"/>
      <c r="O917" s="3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196" customFormat="1">
      <c r="A919" s="118"/>
      <c r="B919" s="112"/>
      <c r="C919" s="113"/>
      <c r="D919" s="114"/>
      <c r="E919" s="115"/>
      <c r="F919" s="116"/>
      <c r="G919" s="117"/>
      <c r="H919" s="4"/>
      <c r="I919" s="36"/>
      <c r="J919" s="37"/>
      <c r="K919" s="38"/>
      <c r="L919" s="34"/>
      <c r="N919" s="35"/>
      <c r="O919" s="3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196" customFormat="1">
      <c r="A921" s="118"/>
      <c r="B921" s="112"/>
      <c r="C921" s="113"/>
      <c r="D921" s="114"/>
      <c r="E921" s="115"/>
      <c r="F921" s="116"/>
      <c r="G921" s="117"/>
      <c r="H921" s="4"/>
      <c r="I921" s="36"/>
      <c r="J921" s="37"/>
      <c r="K921" s="38"/>
      <c r="L921" s="34"/>
      <c r="N921" s="35"/>
      <c r="O921" s="3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196" customFormat="1">
      <c r="A923" s="118"/>
      <c r="B923" s="112"/>
      <c r="C923" s="113"/>
      <c r="D923" s="114"/>
      <c r="E923" s="115"/>
      <c r="F923" s="116"/>
      <c r="G923" s="117"/>
      <c r="H923" s="4"/>
      <c r="I923" s="36"/>
      <c r="J923" s="37"/>
      <c r="K923" s="38"/>
      <c r="L923" s="34"/>
      <c r="N923" s="35"/>
      <c r="O923" s="3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196" customFormat="1">
      <c r="A925" s="118"/>
      <c r="B925" s="112"/>
      <c r="C925" s="113"/>
      <c r="D925" s="114"/>
      <c r="E925" s="115"/>
      <c r="F925" s="116"/>
      <c r="G925" s="117"/>
      <c r="H925" s="4"/>
      <c r="I925" s="36"/>
      <c r="J925" s="37"/>
      <c r="K925" s="38"/>
      <c r="L925" s="34"/>
      <c r="N925" s="35"/>
      <c r="O925" s="3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196" customFormat="1">
      <c r="A926" s="118"/>
      <c r="B926" s="112"/>
      <c r="C926" s="113"/>
      <c r="D926" s="114"/>
      <c r="E926" s="115"/>
      <c r="F926" s="116"/>
      <c r="G926" s="117"/>
      <c r="H926" s="4"/>
      <c r="I926" s="36"/>
      <c r="J926" s="37"/>
      <c r="K926" s="38"/>
      <c r="L926" s="34"/>
      <c r="N926" s="35"/>
      <c r="O926" s="3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196" customFormat="1">
      <c r="A927" s="118"/>
      <c r="B927" s="112"/>
      <c r="C927" s="113"/>
      <c r="D927" s="114"/>
      <c r="E927" s="115"/>
      <c r="F927" s="116"/>
      <c r="G927" s="117"/>
      <c r="H927" s="4"/>
      <c r="I927" s="36"/>
      <c r="J927" s="37"/>
      <c r="K927" s="38"/>
      <c r="L927" s="34"/>
      <c r="N927" s="35"/>
      <c r="O927" s="3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196" customFormat="1">
      <c r="A929" s="118"/>
      <c r="B929" s="112"/>
      <c r="C929" s="113"/>
      <c r="D929" s="114"/>
      <c r="E929" s="115"/>
      <c r="F929" s="116"/>
      <c r="G929" s="117"/>
      <c r="H929" s="4"/>
      <c r="I929" s="36"/>
      <c r="J929" s="37"/>
      <c r="K929" s="38"/>
      <c r="L929" s="34"/>
      <c r="N929" s="35"/>
      <c r="O929" s="3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196" customFormat="1">
      <c r="A931" s="118"/>
      <c r="B931" s="112"/>
      <c r="C931" s="113"/>
      <c r="D931" s="114"/>
      <c r="E931" s="115"/>
      <c r="F931" s="116"/>
      <c r="G931" s="117"/>
      <c r="H931" s="4"/>
      <c r="I931" s="36"/>
      <c r="J931" s="37"/>
      <c r="K931" s="38"/>
      <c r="L931" s="34"/>
      <c r="N931" s="35"/>
      <c r="O931" s="3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196" customFormat="1">
      <c r="A933" s="118"/>
      <c r="B933" s="112"/>
      <c r="C933" s="113"/>
      <c r="D933" s="114"/>
      <c r="E933" s="115"/>
      <c r="F933" s="116"/>
      <c r="G933" s="117"/>
      <c r="H933" s="4"/>
      <c r="I933" s="36"/>
      <c r="J933" s="37"/>
      <c r="K933" s="38"/>
      <c r="L933" s="34"/>
      <c r="N933" s="35"/>
      <c r="O933" s="3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196" customFormat="1">
      <c r="A935" s="118"/>
      <c r="B935" s="112"/>
      <c r="C935" s="113"/>
      <c r="D935" s="114"/>
      <c r="E935" s="115"/>
      <c r="F935" s="116"/>
      <c r="G935" s="117"/>
      <c r="H935" s="4"/>
      <c r="I935" s="36"/>
      <c r="J935" s="37"/>
      <c r="K935" s="38"/>
      <c r="L935" s="34"/>
      <c r="N935" s="35"/>
      <c r="O935" s="3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196" customFormat="1">
      <c r="A936" s="118"/>
      <c r="B936" s="112"/>
      <c r="C936" s="113"/>
      <c r="D936" s="114"/>
      <c r="E936" s="115"/>
      <c r="F936" s="116"/>
      <c r="G936" s="117"/>
      <c r="H936" s="4"/>
      <c r="I936" s="36"/>
      <c r="J936" s="37"/>
      <c r="K936" s="38"/>
      <c r="L936" s="34"/>
      <c r="N936" s="35"/>
      <c r="O936" s="3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196" customFormat="1">
      <c r="A937" s="118"/>
      <c r="B937" s="112"/>
      <c r="C937" s="113"/>
      <c r="D937" s="114"/>
      <c r="E937" s="115"/>
      <c r="F937" s="116"/>
      <c r="G937" s="117"/>
      <c r="H937" s="4"/>
      <c r="I937" s="36"/>
      <c r="J937" s="37"/>
      <c r="K937" s="38"/>
      <c r="L937" s="34"/>
      <c r="N937" s="35"/>
      <c r="O937" s="3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196" customFormat="1">
      <c r="A939" s="118"/>
      <c r="B939" s="112"/>
      <c r="C939" s="113"/>
      <c r="D939" s="114"/>
      <c r="E939" s="115"/>
      <c r="F939" s="116"/>
      <c r="G939" s="117"/>
      <c r="H939" s="4"/>
      <c r="I939" s="36"/>
      <c r="J939" s="37"/>
      <c r="K939" s="38"/>
      <c r="L939" s="34"/>
      <c r="N939" s="35"/>
      <c r="O939" s="3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196" customFormat="1">
      <c r="A941" s="118"/>
      <c r="B941" s="112"/>
      <c r="C941" s="113"/>
      <c r="D941" s="114"/>
      <c r="E941" s="115"/>
      <c r="F941" s="116"/>
      <c r="G941" s="117"/>
      <c r="H941" s="4"/>
      <c r="I941" s="36"/>
      <c r="J941" s="37"/>
      <c r="K941" s="38"/>
      <c r="L941" s="34"/>
      <c r="N941" s="35"/>
      <c r="O941" s="3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196" customFormat="1">
      <c r="A943" s="118"/>
      <c r="B943" s="112"/>
      <c r="C943" s="113"/>
      <c r="D943" s="114"/>
      <c r="E943" s="115"/>
      <c r="F943" s="116"/>
      <c r="G943" s="117"/>
      <c r="H943" s="4"/>
      <c r="I943" s="36"/>
      <c r="J943" s="37"/>
      <c r="K943" s="38"/>
      <c r="L943" s="34"/>
      <c r="N943" s="35"/>
      <c r="O943" s="3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196" customFormat="1">
      <c r="A945" s="118"/>
      <c r="B945" s="112"/>
      <c r="C945" s="113"/>
      <c r="D945" s="114"/>
      <c r="E945" s="115"/>
      <c r="F945" s="116"/>
      <c r="G945" s="117"/>
      <c r="H945" s="4"/>
      <c r="I945" s="36"/>
      <c r="J945" s="37"/>
      <c r="K945" s="38"/>
      <c r="L945" s="34"/>
      <c r="N945" s="35"/>
      <c r="O945" s="3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196" customFormat="1">
      <c r="A946" s="118"/>
      <c r="B946" s="112"/>
      <c r="C946" s="113"/>
      <c r="D946" s="114"/>
      <c r="E946" s="115"/>
      <c r="F946" s="116"/>
      <c r="G946" s="117"/>
      <c r="H946" s="4"/>
      <c r="I946" s="36"/>
      <c r="J946" s="37"/>
      <c r="K946" s="38"/>
      <c r="L946" s="34"/>
      <c r="N946" s="35"/>
      <c r="O946" s="3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196" customFormat="1">
      <c r="A947" s="118"/>
      <c r="B947" s="112"/>
      <c r="C947" s="113"/>
      <c r="D947" s="114"/>
      <c r="E947" s="115"/>
      <c r="F947" s="116"/>
      <c r="G947" s="117"/>
      <c r="H947" s="4"/>
      <c r="I947" s="36"/>
      <c r="J947" s="37"/>
      <c r="K947" s="38"/>
      <c r="L947" s="34"/>
      <c r="N947" s="35"/>
      <c r="O947" s="3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196" customFormat="1">
      <c r="A948" s="118"/>
      <c r="B948" s="112"/>
      <c r="C948" s="113"/>
      <c r="D948" s="114"/>
      <c r="E948" s="115"/>
      <c r="F948" s="116"/>
      <c r="G948" s="117"/>
      <c r="H948" s="4"/>
      <c r="I948" s="36"/>
      <c r="J948" s="37"/>
      <c r="K948" s="38"/>
      <c r="L948" s="34"/>
      <c r="N948" s="35"/>
      <c r="O948" s="3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196" customFormat="1">
      <c r="A949" s="118"/>
      <c r="B949" s="112"/>
      <c r="C949" s="113"/>
      <c r="D949" s="114"/>
      <c r="E949" s="115"/>
      <c r="F949" s="116"/>
      <c r="G949" s="117"/>
      <c r="H949" s="4"/>
      <c r="I949" s="36"/>
      <c r="J949" s="37"/>
      <c r="K949" s="38"/>
      <c r="L949" s="34"/>
      <c r="N949" s="35"/>
      <c r="O949" s="3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196" customFormat="1">
      <c r="A950" s="118"/>
      <c r="B950" s="112"/>
      <c r="C950" s="113"/>
      <c r="D950" s="114"/>
      <c r="E950" s="115"/>
      <c r="F950" s="116"/>
      <c r="G950" s="117"/>
      <c r="H950" s="4"/>
      <c r="I950" s="36"/>
      <c r="J950" s="37"/>
      <c r="K950" s="38"/>
      <c r="L950" s="34"/>
      <c r="N950" s="35"/>
      <c r="O950" s="3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196" customFormat="1">
      <c r="A951" s="118"/>
      <c r="B951" s="112"/>
      <c r="C951" s="113"/>
      <c r="D951" s="114"/>
      <c r="E951" s="115"/>
      <c r="F951" s="116"/>
      <c r="G951" s="117"/>
      <c r="H951" s="4"/>
      <c r="I951" s="36"/>
      <c r="J951" s="37"/>
      <c r="K951" s="38"/>
      <c r="L951" s="34"/>
      <c r="N951" s="35"/>
      <c r="O951" s="3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196" customFormat="1">
      <c r="A952" s="118"/>
      <c r="B952" s="112"/>
      <c r="C952" s="113"/>
      <c r="D952" s="114"/>
      <c r="E952" s="115"/>
      <c r="F952" s="116"/>
      <c r="G952" s="117"/>
      <c r="H952" s="4"/>
      <c r="I952" s="36"/>
      <c r="J952" s="37"/>
      <c r="K952" s="38"/>
      <c r="L952" s="34"/>
      <c r="N952" s="35"/>
      <c r="O952" s="3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196" customFormat="1">
      <c r="A953" s="118"/>
      <c r="B953" s="112"/>
      <c r="C953" s="113"/>
      <c r="D953" s="114"/>
      <c r="E953" s="115"/>
      <c r="F953" s="116"/>
      <c r="G953" s="117"/>
      <c r="H953" s="4"/>
      <c r="I953" s="36"/>
      <c r="J953" s="37"/>
      <c r="K953" s="38"/>
      <c r="L953" s="34"/>
      <c r="N953" s="35"/>
      <c r="O953" s="3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196" customFormat="1">
      <c r="A954" s="118"/>
      <c r="B954" s="112"/>
      <c r="C954" s="113"/>
      <c r="D954" s="114"/>
      <c r="E954" s="115"/>
      <c r="F954" s="116"/>
      <c r="G954" s="117"/>
      <c r="H954" s="4"/>
      <c r="I954" s="36"/>
      <c r="J954" s="37"/>
      <c r="K954" s="38"/>
      <c r="L954" s="34"/>
      <c r="N954" s="35"/>
      <c r="O954" s="3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196" customFormat="1">
      <c r="A956" s="118"/>
      <c r="B956" s="112"/>
      <c r="C956" s="113"/>
      <c r="D956" s="114"/>
      <c r="E956" s="115"/>
      <c r="F956" s="116"/>
      <c r="G956" s="117"/>
      <c r="H956" s="4"/>
      <c r="I956" s="36"/>
      <c r="J956" s="37"/>
      <c r="K956" s="38"/>
      <c r="L956" s="34"/>
      <c r="N956" s="35"/>
      <c r="O956" s="3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196" customFormat="1">
      <c r="A957" s="118"/>
      <c r="B957" s="112"/>
      <c r="C957" s="113"/>
      <c r="D957" s="114"/>
      <c r="E957" s="115"/>
      <c r="F957" s="116"/>
      <c r="G957" s="117"/>
      <c r="H957" s="4"/>
      <c r="I957" s="36"/>
      <c r="J957" s="37"/>
      <c r="K957" s="38"/>
      <c r="L957" s="34"/>
      <c r="N957" s="35"/>
      <c r="O957" s="3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196" customFormat="1">
      <c r="A958" s="118"/>
      <c r="B958" s="112"/>
      <c r="C958" s="113"/>
      <c r="D958" s="114"/>
      <c r="E958" s="115"/>
      <c r="F958" s="116"/>
      <c r="G958" s="117"/>
      <c r="H958" s="4"/>
      <c r="I958" s="36"/>
      <c r="J958" s="37"/>
      <c r="K958" s="38"/>
      <c r="L958" s="34"/>
      <c r="N958" s="35"/>
      <c r="O958" s="3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196" customFormat="1">
      <c r="A959" s="118"/>
      <c r="B959" s="112"/>
      <c r="C959" s="113"/>
      <c r="D959" s="114"/>
      <c r="E959" s="115"/>
      <c r="F959" s="116"/>
      <c r="G959" s="117"/>
      <c r="H959" s="4"/>
      <c r="I959" s="36"/>
      <c r="J959" s="37"/>
      <c r="K959" s="38"/>
      <c r="L959" s="34"/>
      <c r="N959" s="35"/>
      <c r="O959" s="3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196" customFormat="1">
      <c r="A960" s="118"/>
      <c r="B960" s="112"/>
      <c r="C960" s="113"/>
      <c r="D960" s="114"/>
      <c r="E960" s="115"/>
      <c r="F960" s="116"/>
      <c r="G960" s="117"/>
      <c r="H960" s="4"/>
      <c r="I960" s="36"/>
      <c r="J960" s="37"/>
      <c r="K960" s="38"/>
      <c r="L960" s="34"/>
      <c r="N960" s="35"/>
      <c r="O960" s="3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196" customFormat="1">
      <c r="A961" s="118"/>
      <c r="B961" s="112"/>
      <c r="C961" s="113"/>
      <c r="D961" s="114"/>
      <c r="E961" s="115"/>
      <c r="F961" s="116"/>
      <c r="G961" s="117"/>
      <c r="H961" s="4"/>
      <c r="I961" s="36"/>
      <c r="J961" s="37"/>
      <c r="K961" s="38"/>
      <c r="L961" s="34"/>
      <c r="N961" s="35"/>
      <c r="O961" s="3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196" customFormat="1">
      <c r="A962" s="118"/>
      <c r="B962" s="112"/>
      <c r="C962" s="113"/>
      <c r="D962" s="114"/>
      <c r="E962" s="115"/>
      <c r="F962" s="116"/>
      <c r="G962" s="117"/>
      <c r="H962" s="4"/>
      <c r="I962" s="36"/>
      <c r="J962" s="37"/>
      <c r="K962" s="38"/>
      <c r="L962" s="34"/>
      <c r="N962" s="35"/>
      <c r="O962" s="3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196" customFormat="1">
      <c r="A964" s="118"/>
      <c r="B964" s="112"/>
      <c r="C964" s="113"/>
      <c r="D964" s="114"/>
      <c r="E964" s="115"/>
      <c r="F964" s="116"/>
      <c r="G964" s="117"/>
      <c r="H964" s="4"/>
      <c r="I964" s="36"/>
      <c r="J964" s="37"/>
      <c r="K964" s="38"/>
      <c r="L964" s="34"/>
      <c r="N964" s="35"/>
      <c r="O964" s="3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196" customFormat="1">
      <c r="A966" s="118"/>
      <c r="B966" s="112"/>
      <c r="C966" s="113"/>
      <c r="D966" s="114"/>
      <c r="E966" s="115"/>
      <c r="F966" s="116"/>
      <c r="G966" s="117"/>
      <c r="H966" s="4"/>
      <c r="I966" s="36"/>
      <c r="J966" s="37"/>
      <c r="K966" s="38"/>
      <c r="L966" s="34"/>
      <c r="N966" s="35"/>
      <c r="O966" s="3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196" customFormat="1">
      <c r="A968" s="118"/>
      <c r="B968" s="112"/>
      <c r="C968" s="113"/>
      <c r="D968" s="114"/>
      <c r="E968" s="115"/>
      <c r="F968" s="116"/>
      <c r="G968" s="117"/>
      <c r="H968" s="4"/>
      <c r="I968" s="36"/>
      <c r="J968" s="37"/>
      <c r="K968" s="38"/>
      <c r="L968" s="34"/>
      <c r="N968" s="35"/>
      <c r="O968" s="3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196" customFormat="1">
      <c r="A970" s="118"/>
      <c r="B970" s="112"/>
      <c r="C970" s="113"/>
      <c r="D970" s="114"/>
      <c r="E970" s="115"/>
      <c r="F970" s="116"/>
      <c r="G970" s="117"/>
      <c r="H970" s="4"/>
      <c r="I970" s="36"/>
      <c r="J970" s="37"/>
      <c r="K970" s="38"/>
      <c r="L970" s="34"/>
      <c r="N970" s="35"/>
      <c r="O970" s="3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196" customFormat="1">
      <c r="A971" s="118"/>
      <c r="B971" s="112"/>
      <c r="C971" s="113"/>
      <c r="D971" s="114"/>
      <c r="E971" s="115"/>
      <c r="F971" s="116"/>
      <c r="G971" s="117"/>
      <c r="H971" s="4"/>
      <c r="I971" s="36"/>
      <c r="J971" s="37"/>
      <c r="K971" s="38"/>
      <c r="L971" s="34"/>
      <c r="N971" s="35"/>
      <c r="O971" s="3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196" customFormat="1">
      <c r="A972" s="118"/>
      <c r="B972" s="112"/>
      <c r="C972" s="113"/>
      <c r="D972" s="114"/>
      <c r="E972" s="115"/>
      <c r="F972" s="116"/>
      <c r="G972" s="117"/>
      <c r="H972" s="4"/>
      <c r="I972" s="36"/>
      <c r="J972" s="37"/>
      <c r="K972" s="38"/>
      <c r="L972" s="34"/>
      <c r="N972" s="35"/>
      <c r="O972" s="3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196" customFormat="1">
      <c r="A973" s="118"/>
      <c r="B973" s="112"/>
      <c r="C973" s="113"/>
      <c r="D973" s="114"/>
      <c r="E973" s="115"/>
      <c r="F973" s="116"/>
      <c r="G973" s="117"/>
      <c r="H973" s="4"/>
      <c r="I973" s="36"/>
      <c r="J973" s="37"/>
      <c r="K973" s="38"/>
      <c r="L973" s="34"/>
      <c r="N973" s="35"/>
      <c r="O973" s="3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196" customFormat="1">
      <c r="A974" s="118"/>
      <c r="B974" s="112"/>
      <c r="C974" s="113"/>
      <c r="D974" s="114"/>
      <c r="E974" s="115"/>
      <c r="F974" s="116"/>
      <c r="G974" s="117"/>
      <c r="H974" s="4"/>
      <c r="I974" s="36"/>
      <c r="J974" s="37"/>
      <c r="K974" s="38"/>
      <c r="L974" s="34"/>
      <c r="N974" s="35"/>
      <c r="O974" s="3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196" customFormat="1">
      <c r="A975" s="118"/>
      <c r="B975" s="112"/>
      <c r="C975" s="113"/>
      <c r="D975" s="114"/>
      <c r="E975" s="115"/>
      <c r="F975" s="116"/>
      <c r="G975" s="117"/>
      <c r="H975" s="4"/>
      <c r="I975" s="36"/>
      <c r="J975" s="37"/>
      <c r="K975" s="38"/>
      <c r="L975" s="34"/>
      <c r="N975" s="35"/>
      <c r="O975" s="3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196" customFormat="1">
      <c r="A976" s="118"/>
      <c r="B976" s="112"/>
      <c r="C976" s="113"/>
      <c r="D976" s="114"/>
      <c r="E976" s="115"/>
      <c r="F976" s="116"/>
      <c r="G976" s="117"/>
      <c r="H976" s="4"/>
      <c r="I976" s="36"/>
      <c r="J976" s="37"/>
      <c r="K976" s="38"/>
      <c r="L976" s="34"/>
      <c r="N976" s="35"/>
      <c r="O976" s="3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196" customFormat="1">
      <c r="A977" s="118"/>
      <c r="B977" s="112"/>
      <c r="C977" s="113"/>
      <c r="D977" s="114"/>
      <c r="E977" s="115"/>
      <c r="F977" s="116"/>
      <c r="G977" s="117"/>
      <c r="H977" s="4"/>
      <c r="I977" s="36"/>
      <c r="J977" s="37"/>
      <c r="K977" s="38"/>
      <c r="L977" s="34"/>
      <c r="N977" s="35"/>
      <c r="O977" s="3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196" customFormat="1">
      <c r="A978" s="118"/>
      <c r="B978" s="112"/>
      <c r="C978" s="113"/>
      <c r="D978" s="114"/>
      <c r="E978" s="115"/>
      <c r="F978" s="116"/>
      <c r="G978" s="117"/>
      <c r="H978" s="4"/>
      <c r="I978" s="36"/>
      <c r="J978" s="37"/>
      <c r="K978" s="38"/>
      <c r="L978" s="34"/>
      <c r="N978" s="35"/>
      <c r="O978" s="3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196" customFormat="1">
      <c r="A979" s="118"/>
      <c r="B979" s="112"/>
      <c r="C979" s="113"/>
      <c r="D979" s="114"/>
      <c r="E979" s="115"/>
      <c r="F979" s="116"/>
      <c r="G979" s="117"/>
      <c r="H979" s="4"/>
      <c r="I979" s="36"/>
      <c r="J979" s="37"/>
      <c r="K979" s="38"/>
      <c r="L979" s="34"/>
      <c r="N979" s="35"/>
      <c r="O979" s="3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196" customFormat="1">
      <c r="A980" s="118"/>
      <c r="B980" s="112"/>
      <c r="C980" s="113"/>
      <c r="D980" s="114"/>
      <c r="E980" s="115"/>
      <c r="F980" s="116"/>
      <c r="G980" s="117"/>
      <c r="H980" s="4"/>
      <c r="I980" s="36"/>
      <c r="J980" s="37"/>
      <c r="K980" s="38"/>
      <c r="L980" s="34"/>
      <c r="N980" s="35"/>
      <c r="O980" s="3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196" customFormat="1">
      <c r="A981" s="118"/>
      <c r="B981" s="112"/>
      <c r="C981" s="113"/>
      <c r="D981" s="114"/>
      <c r="E981" s="115"/>
      <c r="F981" s="116"/>
      <c r="G981" s="117"/>
      <c r="H981" s="4"/>
      <c r="I981" s="36"/>
      <c r="J981" s="37"/>
      <c r="K981" s="38"/>
      <c r="L981" s="34"/>
      <c r="N981" s="35"/>
      <c r="O981" s="3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196" customFormat="1">
      <c r="A982" s="118"/>
      <c r="B982" s="112"/>
      <c r="C982" s="113"/>
      <c r="D982" s="114"/>
      <c r="E982" s="115"/>
      <c r="F982" s="116"/>
      <c r="G982" s="117"/>
      <c r="H982" s="4"/>
      <c r="I982" s="36"/>
      <c r="J982" s="37"/>
      <c r="K982" s="38"/>
      <c r="L982" s="34"/>
      <c r="N982" s="35"/>
      <c r="O982" s="3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196" customFormat="1">
      <c r="A983" s="118"/>
      <c r="B983" s="112"/>
      <c r="C983" s="113"/>
      <c r="D983" s="114"/>
      <c r="E983" s="115"/>
      <c r="F983" s="116"/>
      <c r="G983" s="117"/>
      <c r="H983" s="4"/>
      <c r="I983" s="36"/>
      <c r="J983" s="37"/>
      <c r="K983" s="38"/>
      <c r="L983" s="34"/>
      <c r="N983" s="35"/>
      <c r="O983" s="3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196" customFormat="1">
      <c r="A984" s="118"/>
      <c r="B984" s="112"/>
      <c r="C984" s="113"/>
      <c r="D984" s="114"/>
      <c r="E984" s="115"/>
      <c r="F984" s="116"/>
      <c r="G984" s="117"/>
      <c r="H984" s="4"/>
      <c r="I984" s="36"/>
      <c r="J984" s="37"/>
      <c r="K984" s="38"/>
      <c r="L984" s="34"/>
      <c r="N984" s="35"/>
      <c r="O984" s="3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196" customFormat="1">
      <c r="A985" s="118"/>
      <c r="B985" s="112"/>
      <c r="C985" s="113"/>
      <c r="D985" s="114"/>
      <c r="E985" s="115"/>
      <c r="F985" s="116"/>
      <c r="G985" s="117"/>
      <c r="H985" s="4"/>
      <c r="I985" s="36"/>
      <c r="J985" s="37"/>
      <c r="K985" s="38"/>
      <c r="L985" s="34"/>
      <c r="N985" s="35"/>
      <c r="O985" s="3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196" customFormat="1">
      <c r="A986" s="118"/>
      <c r="B986" s="112"/>
      <c r="C986" s="113"/>
      <c r="D986" s="114"/>
      <c r="E986" s="115"/>
      <c r="F986" s="116"/>
      <c r="G986" s="117"/>
      <c r="H986" s="4"/>
      <c r="I986" s="36"/>
      <c r="J986" s="37"/>
      <c r="K986" s="38"/>
      <c r="L986" s="34"/>
      <c r="N986" s="35"/>
      <c r="O986" s="3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196" customFormat="1">
      <c r="A987" s="118"/>
      <c r="B987" s="112"/>
      <c r="C987" s="113"/>
      <c r="D987" s="114"/>
      <c r="E987" s="115"/>
      <c r="F987" s="116"/>
      <c r="G987" s="117"/>
      <c r="H987" s="4"/>
      <c r="I987" s="36"/>
      <c r="J987" s="37"/>
      <c r="K987" s="38"/>
      <c r="L987" s="34"/>
      <c r="N987" s="35"/>
      <c r="O987" s="3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196" customFormat="1">
      <c r="A989" s="118"/>
      <c r="B989" s="112"/>
      <c r="C989" s="113"/>
      <c r="D989" s="114"/>
      <c r="E989" s="115"/>
      <c r="F989" s="116"/>
      <c r="G989" s="117"/>
      <c r="H989" s="4"/>
      <c r="I989" s="36"/>
      <c r="J989" s="37"/>
      <c r="K989" s="38"/>
      <c r="L989" s="34"/>
      <c r="N989" s="35"/>
      <c r="O989" s="3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196" customFormat="1">
      <c r="A991" s="118"/>
      <c r="B991" s="112"/>
      <c r="C991" s="113"/>
      <c r="D991" s="114"/>
      <c r="E991" s="115"/>
      <c r="F991" s="116"/>
      <c r="G991" s="117"/>
      <c r="H991" s="4"/>
      <c r="I991" s="36"/>
      <c r="J991" s="37"/>
      <c r="K991" s="38"/>
      <c r="L991" s="34"/>
      <c r="N991" s="35"/>
      <c r="O991" s="3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196" customFormat="1">
      <c r="A993" s="118"/>
      <c r="B993" s="112"/>
      <c r="C993" s="113"/>
      <c r="D993" s="114"/>
      <c r="E993" s="115"/>
      <c r="F993" s="116"/>
      <c r="G993" s="117"/>
      <c r="H993" s="4"/>
      <c r="I993" s="36"/>
      <c r="J993" s="37"/>
      <c r="K993" s="38"/>
      <c r="L993" s="34"/>
      <c r="N993" s="35"/>
      <c r="O993" s="3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196" customFormat="1">
      <c r="A994" s="118"/>
      <c r="B994" s="112"/>
      <c r="C994" s="113"/>
      <c r="D994" s="114"/>
      <c r="E994" s="115"/>
      <c r="F994" s="116"/>
      <c r="G994" s="117"/>
      <c r="H994" s="4"/>
      <c r="I994" s="36"/>
      <c r="J994" s="37"/>
      <c r="K994" s="38"/>
      <c r="L994" s="34"/>
      <c r="N994" s="35"/>
      <c r="O994" s="3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196" customFormat="1">
      <c r="A996" s="118"/>
      <c r="B996" s="112"/>
      <c r="C996" s="113"/>
      <c r="D996" s="114"/>
      <c r="E996" s="115"/>
      <c r="F996" s="116"/>
      <c r="G996" s="117"/>
      <c r="H996" s="4"/>
      <c r="I996" s="36"/>
      <c r="J996" s="37"/>
      <c r="K996" s="38"/>
      <c r="L996" s="34"/>
      <c r="N996" s="35"/>
      <c r="O996" s="3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196" customFormat="1">
      <c r="A998" s="118"/>
      <c r="B998" s="112"/>
      <c r="C998" s="113"/>
      <c r="D998" s="114"/>
      <c r="E998" s="115"/>
      <c r="F998" s="116"/>
      <c r="G998" s="117"/>
      <c r="H998" s="4"/>
      <c r="I998" s="36"/>
      <c r="J998" s="37"/>
      <c r="K998" s="38"/>
      <c r="L998" s="34"/>
      <c r="N998" s="35"/>
      <c r="O998" s="3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196" customFormat="1">
      <c r="A1000" s="118"/>
      <c r="B1000" s="112"/>
      <c r="C1000" s="113"/>
      <c r="D1000" s="114"/>
      <c r="E1000" s="115"/>
      <c r="F1000" s="116"/>
      <c r="G1000" s="117"/>
      <c r="H1000" s="4"/>
      <c r="I1000" s="36"/>
      <c r="J1000" s="37"/>
      <c r="K1000" s="38"/>
      <c r="L1000" s="34"/>
      <c r="N1000" s="35"/>
      <c r="O1000" s="3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196" customFormat="1">
      <c r="A1001" s="118"/>
      <c r="B1001" s="112"/>
      <c r="C1001" s="113"/>
      <c r="D1001" s="114"/>
      <c r="E1001" s="115"/>
      <c r="F1001" s="116"/>
      <c r="G1001" s="117"/>
      <c r="H1001" s="4"/>
      <c r="I1001" s="36"/>
      <c r="J1001" s="37"/>
      <c r="K1001" s="38"/>
      <c r="L1001" s="34"/>
      <c r="N1001" s="35"/>
      <c r="O1001" s="3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196" customFormat="1">
      <c r="A1002" s="118"/>
      <c r="B1002" s="112"/>
      <c r="C1002" s="113"/>
      <c r="D1002" s="114"/>
      <c r="E1002" s="115"/>
      <c r="F1002" s="116"/>
      <c r="G1002" s="117"/>
      <c r="H1002" s="4"/>
      <c r="I1002" s="36"/>
      <c r="J1002" s="37"/>
      <c r="K1002" s="38"/>
      <c r="L1002" s="34"/>
      <c r="N1002" s="35"/>
      <c r="O1002" s="3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196" customFormat="1">
      <c r="A1003" s="118"/>
      <c r="B1003" s="112"/>
      <c r="C1003" s="113"/>
      <c r="D1003" s="114"/>
      <c r="E1003" s="115"/>
      <c r="F1003" s="116"/>
      <c r="G1003" s="117"/>
      <c r="H1003" s="4"/>
      <c r="I1003" s="36"/>
      <c r="J1003" s="37"/>
      <c r="K1003" s="38"/>
      <c r="L1003" s="34"/>
      <c r="N1003" s="35"/>
      <c r="O1003" s="3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196" customFormat="1">
      <c r="A1004" s="118"/>
      <c r="B1004" s="112"/>
      <c r="C1004" s="113"/>
      <c r="D1004" s="114"/>
      <c r="E1004" s="115"/>
      <c r="F1004" s="116"/>
      <c r="G1004" s="117"/>
      <c r="H1004" s="4"/>
      <c r="I1004" s="36"/>
      <c r="J1004" s="37"/>
      <c r="K1004" s="38"/>
      <c r="L1004" s="34"/>
      <c r="N1004" s="35"/>
      <c r="O1004" s="3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196" customFormat="1">
      <c r="A1005" s="118"/>
      <c r="B1005" s="112"/>
      <c r="C1005" s="113"/>
      <c r="D1005" s="114"/>
      <c r="E1005" s="115"/>
      <c r="F1005" s="116"/>
      <c r="G1005" s="117"/>
      <c r="H1005" s="4"/>
      <c r="I1005" s="36"/>
      <c r="J1005" s="37"/>
      <c r="K1005" s="38"/>
      <c r="L1005" s="34"/>
      <c r="N1005" s="35"/>
      <c r="O1005" s="3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196" customFormat="1">
      <c r="A1007" s="118"/>
      <c r="B1007" s="112"/>
      <c r="C1007" s="113"/>
      <c r="D1007" s="114"/>
      <c r="E1007" s="115"/>
      <c r="F1007" s="116"/>
      <c r="G1007" s="117"/>
      <c r="H1007" s="4"/>
      <c r="I1007" s="36"/>
      <c r="J1007" s="37"/>
      <c r="K1007" s="38"/>
      <c r="L1007" s="34"/>
      <c r="N1007" s="35"/>
      <c r="O1007" s="3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196" customFormat="1">
      <c r="A1009" s="118"/>
      <c r="B1009" s="112"/>
      <c r="C1009" s="113"/>
      <c r="D1009" s="114"/>
      <c r="E1009" s="115"/>
      <c r="F1009" s="116"/>
      <c r="G1009" s="117"/>
      <c r="H1009" s="4"/>
      <c r="I1009" s="36"/>
      <c r="J1009" s="37"/>
      <c r="K1009" s="38"/>
      <c r="L1009" s="34"/>
      <c r="N1009" s="35"/>
      <c r="O1009" s="3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196" customFormat="1">
      <c r="A1011" s="118"/>
      <c r="B1011" s="112"/>
      <c r="C1011" s="113"/>
      <c r="D1011" s="114"/>
      <c r="E1011" s="115"/>
      <c r="F1011" s="116"/>
      <c r="G1011" s="117"/>
      <c r="H1011" s="4"/>
      <c r="I1011" s="36"/>
      <c r="J1011" s="37"/>
      <c r="K1011" s="38"/>
      <c r="L1011" s="34"/>
      <c r="N1011" s="35"/>
      <c r="O1011" s="3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196" customFormat="1">
      <c r="A1012" s="118"/>
      <c r="B1012" s="112"/>
      <c r="C1012" s="113"/>
      <c r="D1012" s="114"/>
      <c r="E1012" s="115"/>
      <c r="F1012" s="116"/>
      <c r="G1012" s="117"/>
      <c r="H1012" s="4"/>
      <c r="I1012" s="36"/>
      <c r="J1012" s="37"/>
      <c r="K1012" s="38"/>
      <c r="L1012" s="34"/>
      <c r="N1012" s="35"/>
      <c r="O1012" s="3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196" customFormat="1">
      <c r="A1014" s="118"/>
      <c r="B1014" s="112"/>
      <c r="C1014" s="113"/>
      <c r="D1014" s="114"/>
      <c r="E1014" s="115"/>
      <c r="F1014" s="116"/>
      <c r="G1014" s="117"/>
      <c r="H1014" s="4"/>
      <c r="I1014" s="36"/>
      <c r="J1014" s="37"/>
      <c r="K1014" s="38"/>
      <c r="L1014" s="34"/>
      <c r="N1014" s="35"/>
      <c r="O1014" s="3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196" customFormat="1">
      <c r="A1015" s="118"/>
      <c r="B1015" s="112"/>
      <c r="C1015" s="113"/>
      <c r="D1015" s="114"/>
      <c r="E1015" s="115"/>
      <c r="F1015" s="116"/>
      <c r="G1015" s="117"/>
      <c r="H1015" s="4"/>
      <c r="I1015" s="36"/>
      <c r="J1015" s="37"/>
      <c r="K1015" s="38"/>
      <c r="L1015" s="34"/>
      <c r="N1015" s="35"/>
      <c r="O1015" s="3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196" customFormat="1">
      <c r="A1017" s="118"/>
      <c r="B1017" s="112"/>
      <c r="C1017" s="113"/>
      <c r="D1017" s="114"/>
      <c r="E1017" s="115"/>
      <c r="F1017" s="116"/>
      <c r="G1017" s="117"/>
      <c r="H1017" s="4"/>
      <c r="I1017" s="36"/>
      <c r="J1017" s="37"/>
      <c r="K1017" s="38"/>
      <c r="L1017" s="34"/>
      <c r="N1017" s="35"/>
      <c r="O1017" s="3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196" customFormat="1">
      <c r="A1018" s="118"/>
      <c r="B1018" s="112"/>
      <c r="C1018" s="113"/>
      <c r="D1018" s="114"/>
      <c r="E1018" s="115"/>
      <c r="F1018" s="116"/>
      <c r="G1018" s="117"/>
      <c r="H1018" s="4"/>
      <c r="I1018" s="36"/>
      <c r="J1018" s="37"/>
      <c r="K1018" s="38"/>
      <c r="L1018" s="34"/>
      <c r="N1018" s="35"/>
      <c r="O1018" s="3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196" customFormat="1">
      <c r="A1019" s="118"/>
      <c r="B1019" s="112"/>
      <c r="C1019" s="113"/>
      <c r="D1019" s="114"/>
      <c r="E1019" s="115"/>
      <c r="F1019" s="116"/>
      <c r="G1019" s="117"/>
      <c r="H1019" s="4"/>
      <c r="I1019" s="36"/>
      <c r="J1019" s="37"/>
      <c r="K1019" s="38"/>
      <c r="L1019" s="34"/>
      <c r="N1019" s="35"/>
      <c r="O1019" s="3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196" customFormat="1">
      <c r="A1021" s="118"/>
      <c r="B1021" s="112"/>
      <c r="C1021" s="113"/>
      <c r="D1021" s="114"/>
      <c r="E1021" s="115"/>
      <c r="F1021" s="116"/>
      <c r="G1021" s="117"/>
      <c r="H1021" s="4"/>
      <c r="I1021" s="36"/>
      <c r="J1021" s="37"/>
      <c r="K1021" s="38"/>
      <c r="L1021" s="34"/>
      <c r="N1021" s="35"/>
      <c r="O1021" s="3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196" customFormat="1">
      <c r="A1022" s="118"/>
      <c r="B1022" s="112"/>
      <c r="C1022" s="113"/>
      <c r="D1022" s="114"/>
      <c r="E1022" s="115"/>
      <c r="F1022" s="116"/>
      <c r="G1022" s="117"/>
      <c r="H1022" s="4"/>
      <c r="I1022" s="36"/>
      <c r="J1022" s="37"/>
      <c r="K1022" s="38"/>
      <c r="L1022" s="34"/>
      <c r="N1022" s="35"/>
      <c r="O1022" s="3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196" customFormat="1">
      <c r="A1023" s="118"/>
      <c r="B1023" s="112"/>
      <c r="C1023" s="113"/>
      <c r="D1023" s="114"/>
      <c r="E1023" s="115"/>
      <c r="F1023" s="116"/>
      <c r="G1023" s="117"/>
      <c r="H1023" s="4"/>
      <c r="I1023" s="36"/>
      <c r="J1023" s="37"/>
      <c r="K1023" s="38"/>
      <c r="L1023" s="34"/>
      <c r="N1023" s="35"/>
      <c r="O1023" s="3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196" customFormat="1">
      <c r="A1025" s="118"/>
      <c r="B1025" s="112"/>
      <c r="C1025" s="113"/>
      <c r="D1025" s="114"/>
      <c r="E1025" s="115"/>
      <c r="F1025" s="116"/>
      <c r="G1025" s="117"/>
      <c r="H1025" s="4"/>
      <c r="I1025" s="36"/>
      <c r="J1025" s="37"/>
      <c r="K1025" s="38"/>
      <c r="L1025" s="34"/>
      <c r="N1025" s="35"/>
      <c r="O1025" s="3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196" customFormat="1">
      <c r="A1026" s="118"/>
      <c r="B1026" s="112"/>
      <c r="C1026" s="113"/>
      <c r="D1026" s="114"/>
      <c r="E1026" s="115"/>
      <c r="F1026" s="116"/>
      <c r="G1026" s="117"/>
      <c r="H1026" s="4"/>
      <c r="I1026" s="36"/>
      <c r="J1026" s="37"/>
      <c r="K1026" s="38"/>
      <c r="L1026" s="34"/>
      <c r="N1026" s="35"/>
      <c r="O1026" s="3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196" customFormat="1">
      <c r="A1028" s="118"/>
      <c r="B1028" s="112"/>
      <c r="C1028" s="113"/>
      <c r="D1028" s="114"/>
      <c r="E1028" s="115"/>
      <c r="F1028" s="116"/>
      <c r="G1028" s="117"/>
      <c r="H1028" s="4"/>
      <c r="I1028" s="36"/>
      <c r="J1028" s="37"/>
      <c r="K1028" s="38"/>
      <c r="L1028" s="34"/>
      <c r="N1028" s="35"/>
      <c r="O1028" s="3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196" customFormat="1">
      <c r="A1030" s="118"/>
      <c r="B1030" s="112"/>
      <c r="C1030" s="113"/>
      <c r="D1030" s="114"/>
      <c r="E1030" s="115"/>
      <c r="F1030" s="116"/>
      <c r="G1030" s="117"/>
      <c r="H1030" s="4"/>
      <c r="I1030" s="36"/>
      <c r="J1030" s="37"/>
      <c r="K1030" s="38"/>
      <c r="L1030" s="34"/>
      <c r="N1030" s="35"/>
      <c r="O1030" s="3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196" customFormat="1">
      <c r="A1032" s="118"/>
      <c r="B1032" s="112"/>
      <c r="C1032" s="113"/>
      <c r="D1032" s="114"/>
      <c r="E1032" s="115"/>
      <c r="F1032" s="116"/>
      <c r="G1032" s="117"/>
      <c r="H1032" s="4"/>
      <c r="I1032" s="36"/>
      <c r="J1032" s="37"/>
      <c r="K1032" s="38"/>
      <c r="L1032" s="34"/>
      <c r="N1032" s="35"/>
      <c r="O1032" s="3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196" customFormat="1">
      <c r="A1033" s="118"/>
      <c r="B1033" s="112"/>
      <c r="C1033" s="113"/>
      <c r="D1033" s="114"/>
      <c r="E1033" s="115"/>
      <c r="F1033" s="116"/>
      <c r="G1033" s="117"/>
      <c r="H1033" s="4"/>
      <c r="I1033" s="36"/>
      <c r="J1033" s="37"/>
      <c r="K1033" s="38"/>
      <c r="L1033" s="34"/>
      <c r="N1033" s="35"/>
      <c r="O1033" s="3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196" customFormat="1">
      <c r="A1035" s="118"/>
      <c r="B1035" s="112"/>
      <c r="C1035" s="113"/>
      <c r="D1035" s="114"/>
      <c r="E1035" s="115"/>
      <c r="F1035" s="116"/>
      <c r="G1035" s="117"/>
      <c r="H1035" s="4"/>
      <c r="I1035" s="36"/>
      <c r="J1035" s="37"/>
      <c r="K1035" s="38"/>
      <c r="L1035" s="34"/>
      <c r="N1035" s="35"/>
      <c r="O1035" s="3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196" customFormat="1">
      <c r="A1037" s="118"/>
      <c r="B1037" s="112"/>
      <c r="C1037" s="113"/>
      <c r="D1037" s="114"/>
      <c r="E1037" s="115"/>
      <c r="F1037" s="116"/>
      <c r="G1037" s="117"/>
      <c r="H1037" s="4"/>
      <c r="I1037" s="36"/>
      <c r="J1037" s="37"/>
      <c r="K1037" s="38"/>
      <c r="L1037" s="34"/>
      <c r="N1037" s="35"/>
      <c r="O1037" s="3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196" customFormat="1">
      <c r="A1039" s="118"/>
      <c r="B1039" s="112"/>
      <c r="C1039" s="113"/>
      <c r="D1039" s="114"/>
      <c r="E1039" s="115"/>
      <c r="F1039" s="116"/>
      <c r="G1039" s="117"/>
      <c r="H1039" s="4"/>
      <c r="I1039" s="36"/>
      <c r="J1039" s="37"/>
      <c r="K1039" s="38"/>
      <c r="L1039" s="34"/>
      <c r="N1039" s="35"/>
      <c r="O1039" s="3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196" customFormat="1">
      <c r="A1041" s="118"/>
      <c r="B1041" s="112"/>
      <c r="C1041" s="113"/>
      <c r="D1041" s="114"/>
      <c r="E1041" s="115"/>
      <c r="F1041" s="116"/>
      <c r="G1041" s="117"/>
      <c r="H1041" s="4"/>
      <c r="I1041" s="36"/>
      <c r="J1041" s="37"/>
      <c r="K1041" s="38"/>
      <c r="L1041" s="34"/>
      <c r="N1041" s="35"/>
      <c r="O1041" s="3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196" customFormat="1">
      <c r="A1042" s="118"/>
      <c r="B1042" s="112"/>
      <c r="C1042" s="113"/>
      <c r="D1042" s="114"/>
      <c r="E1042" s="115"/>
      <c r="F1042" s="116"/>
      <c r="G1042" s="117"/>
      <c r="H1042" s="4"/>
      <c r="I1042" s="36"/>
      <c r="J1042" s="37"/>
      <c r="K1042" s="38"/>
      <c r="L1042" s="34"/>
      <c r="N1042" s="35"/>
      <c r="O1042" s="3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196" customFormat="1">
      <c r="A1043" s="118"/>
      <c r="B1043" s="112"/>
      <c r="C1043" s="113"/>
      <c r="D1043" s="114"/>
      <c r="E1043" s="115"/>
      <c r="F1043" s="116"/>
      <c r="G1043" s="117"/>
      <c r="H1043" s="4"/>
      <c r="I1043" s="36"/>
      <c r="J1043" s="37"/>
      <c r="K1043" s="38"/>
      <c r="L1043" s="34"/>
      <c r="N1043" s="35"/>
      <c r="O1043" s="3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196" customFormat="1">
      <c r="A1045" s="118"/>
      <c r="B1045" s="112"/>
      <c r="C1045" s="113"/>
      <c r="D1045" s="114"/>
      <c r="E1045" s="115"/>
      <c r="F1045" s="116"/>
      <c r="G1045" s="117"/>
      <c r="H1045" s="4"/>
      <c r="I1045" s="36"/>
      <c r="J1045" s="37"/>
      <c r="K1045" s="38"/>
      <c r="L1045" s="34"/>
      <c r="N1045" s="35"/>
      <c r="O1045" s="3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196" customFormat="1">
      <c r="A1047" s="118"/>
      <c r="B1047" s="112"/>
      <c r="C1047" s="113"/>
      <c r="D1047" s="114"/>
      <c r="E1047" s="115"/>
      <c r="F1047" s="116"/>
      <c r="G1047" s="117"/>
      <c r="H1047" s="4"/>
      <c r="I1047" s="36"/>
      <c r="J1047" s="37"/>
      <c r="K1047" s="38"/>
      <c r="L1047" s="34"/>
      <c r="N1047" s="35"/>
      <c r="O1047" s="3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196" customFormat="1">
      <c r="A1048" s="118"/>
      <c r="B1048" s="112"/>
      <c r="C1048" s="113"/>
      <c r="D1048" s="114"/>
      <c r="E1048" s="115"/>
      <c r="F1048" s="116"/>
      <c r="G1048" s="117"/>
      <c r="H1048" s="4"/>
      <c r="I1048" s="36"/>
      <c r="J1048" s="37"/>
      <c r="K1048" s="38"/>
      <c r="L1048" s="34"/>
      <c r="N1048" s="35"/>
      <c r="O1048" s="3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196" customFormat="1">
      <c r="A1049" s="118"/>
      <c r="B1049" s="112"/>
      <c r="C1049" s="113"/>
      <c r="D1049" s="114"/>
      <c r="E1049" s="115"/>
      <c r="F1049" s="116"/>
      <c r="G1049" s="117"/>
      <c r="H1049" s="4"/>
      <c r="I1049" s="36"/>
      <c r="J1049" s="37"/>
      <c r="K1049" s="38"/>
      <c r="L1049" s="34"/>
      <c r="N1049" s="35"/>
      <c r="O1049" s="3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196" customFormat="1">
      <c r="A1051" s="118"/>
      <c r="B1051" s="112"/>
      <c r="C1051" s="113"/>
      <c r="D1051" s="114"/>
      <c r="E1051" s="115"/>
      <c r="F1051" s="116"/>
      <c r="G1051" s="117"/>
      <c r="H1051" s="4"/>
      <c r="I1051" s="36"/>
      <c r="J1051" s="37"/>
      <c r="K1051" s="38"/>
      <c r="L1051" s="34"/>
      <c r="N1051" s="35"/>
      <c r="O1051" s="3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196" customFormat="1">
      <c r="A1053" s="118"/>
      <c r="B1053" s="112"/>
      <c r="C1053" s="113"/>
      <c r="D1053" s="114"/>
      <c r="E1053" s="115"/>
      <c r="F1053" s="116"/>
      <c r="G1053" s="117"/>
      <c r="H1053" s="4"/>
      <c r="I1053" s="36"/>
      <c r="J1053" s="37"/>
      <c r="K1053" s="38"/>
      <c r="L1053" s="34"/>
      <c r="N1053" s="35"/>
      <c r="O1053" s="3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196" customFormat="1">
      <c r="A1055" s="118"/>
      <c r="B1055" s="112"/>
      <c r="C1055" s="113"/>
      <c r="D1055" s="114"/>
      <c r="E1055" s="115"/>
      <c r="F1055" s="116"/>
      <c r="G1055" s="117"/>
      <c r="H1055" s="4"/>
      <c r="I1055" s="36"/>
      <c r="J1055" s="37"/>
      <c r="K1055" s="38"/>
      <c r="L1055" s="34"/>
      <c r="N1055" s="35"/>
      <c r="O1055" s="3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196" customFormat="1">
      <c r="A1057" s="118"/>
      <c r="B1057" s="112"/>
      <c r="C1057" s="113"/>
      <c r="D1057" s="114"/>
      <c r="E1057" s="115"/>
      <c r="F1057" s="116"/>
      <c r="G1057" s="117"/>
      <c r="H1057" s="4"/>
      <c r="I1057" s="36"/>
      <c r="J1057" s="37"/>
      <c r="K1057" s="38"/>
      <c r="L1057" s="34"/>
      <c r="N1057" s="35"/>
      <c r="O1057" s="3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196" customFormat="1">
      <c r="A1059" s="118"/>
      <c r="B1059" s="112"/>
      <c r="C1059" s="113"/>
      <c r="D1059" s="114"/>
      <c r="E1059" s="115"/>
      <c r="F1059" s="116"/>
      <c r="G1059" s="117"/>
      <c r="H1059" s="4"/>
      <c r="I1059" s="36"/>
      <c r="J1059" s="37"/>
      <c r="K1059" s="38"/>
      <c r="L1059" s="34"/>
      <c r="N1059" s="35"/>
      <c r="O1059" s="3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196" customFormat="1">
      <c r="A1061" s="118"/>
      <c r="B1061" s="112"/>
      <c r="C1061" s="113"/>
      <c r="D1061" s="114"/>
      <c r="E1061" s="115"/>
      <c r="F1061" s="116"/>
      <c r="G1061" s="117"/>
      <c r="H1061" s="4"/>
      <c r="I1061" s="36"/>
      <c r="J1061" s="37"/>
      <c r="K1061" s="38"/>
      <c r="L1061" s="34"/>
      <c r="N1061" s="35"/>
      <c r="O1061" s="3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196" customFormat="1">
      <c r="A1063" s="118"/>
      <c r="B1063" s="112"/>
      <c r="C1063" s="113"/>
      <c r="D1063" s="114"/>
      <c r="E1063" s="115"/>
      <c r="F1063" s="116"/>
      <c r="G1063" s="117"/>
      <c r="H1063" s="4"/>
      <c r="I1063" s="36"/>
      <c r="J1063" s="37"/>
      <c r="K1063" s="38"/>
      <c r="L1063" s="34"/>
      <c r="N1063" s="35"/>
      <c r="O1063" s="3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196" customFormat="1">
      <c r="A1065" s="118"/>
      <c r="B1065" s="112"/>
      <c r="C1065" s="113"/>
      <c r="D1065" s="114"/>
      <c r="E1065" s="115"/>
      <c r="F1065" s="116"/>
      <c r="G1065" s="117"/>
      <c r="H1065" s="4"/>
      <c r="I1065" s="36"/>
      <c r="J1065" s="37"/>
      <c r="K1065" s="38"/>
      <c r="L1065" s="34"/>
      <c r="N1065" s="35"/>
      <c r="O1065" s="3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196" customFormat="1">
      <c r="A1067" s="118"/>
      <c r="B1067" s="112"/>
      <c r="C1067" s="113"/>
      <c r="D1067" s="114"/>
      <c r="E1067" s="115"/>
      <c r="F1067" s="116"/>
      <c r="G1067" s="117"/>
      <c r="H1067" s="4"/>
      <c r="I1067" s="36"/>
      <c r="J1067" s="37"/>
      <c r="K1067" s="38"/>
      <c r="L1067" s="34"/>
      <c r="N1067" s="35"/>
      <c r="O1067" s="3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196" customFormat="1">
      <c r="A1069" s="118"/>
      <c r="B1069" s="112"/>
      <c r="C1069" s="113"/>
      <c r="D1069" s="114"/>
      <c r="E1069" s="115"/>
      <c r="F1069" s="116"/>
      <c r="G1069" s="117"/>
      <c r="H1069" s="4"/>
      <c r="I1069" s="36"/>
      <c r="J1069" s="37"/>
      <c r="K1069" s="38"/>
      <c r="L1069" s="34"/>
      <c r="N1069" s="35"/>
      <c r="O1069" s="3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196" customFormat="1">
      <c r="A1070" s="118"/>
      <c r="B1070" s="112"/>
      <c r="C1070" s="113"/>
      <c r="D1070" s="114"/>
      <c r="E1070" s="115"/>
      <c r="F1070" s="116"/>
      <c r="G1070" s="117"/>
      <c r="H1070" s="4"/>
      <c r="I1070" s="36"/>
      <c r="J1070" s="37"/>
      <c r="K1070" s="38"/>
      <c r="L1070" s="34"/>
      <c r="N1070" s="35"/>
      <c r="O1070" s="3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196" customFormat="1">
      <c r="A1072" s="118"/>
      <c r="B1072" s="112"/>
      <c r="C1072" s="113"/>
      <c r="D1072" s="114"/>
      <c r="E1072" s="115"/>
      <c r="F1072" s="116"/>
      <c r="G1072" s="117"/>
      <c r="H1072" s="4"/>
      <c r="I1072" s="36"/>
      <c r="J1072" s="37"/>
      <c r="K1072" s="38"/>
      <c r="L1072" s="34"/>
      <c r="N1072" s="35"/>
      <c r="O1072" s="3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196" customFormat="1">
      <c r="A1074" s="118"/>
      <c r="B1074" s="112"/>
      <c r="C1074" s="113"/>
      <c r="D1074" s="114"/>
      <c r="E1074" s="115"/>
      <c r="F1074" s="116"/>
      <c r="G1074" s="117"/>
      <c r="H1074" s="4"/>
      <c r="I1074" s="36"/>
      <c r="J1074" s="37"/>
      <c r="K1074" s="38"/>
      <c r="L1074" s="34"/>
      <c r="N1074" s="35"/>
      <c r="O1074" s="3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196" customFormat="1">
      <c r="A1076" s="118"/>
      <c r="B1076" s="112"/>
      <c r="C1076" s="113"/>
      <c r="D1076" s="114"/>
      <c r="E1076" s="115"/>
      <c r="F1076" s="116"/>
      <c r="G1076" s="117"/>
      <c r="H1076" s="4"/>
      <c r="I1076" s="36"/>
      <c r="J1076" s="37"/>
      <c r="K1076" s="38"/>
      <c r="L1076" s="34"/>
      <c r="N1076" s="35"/>
      <c r="O1076" s="3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196" customFormat="1">
      <c r="A1077" s="118"/>
      <c r="B1077" s="112"/>
      <c r="C1077" s="113"/>
      <c r="D1077" s="114"/>
      <c r="E1077" s="115"/>
      <c r="F1077" s="116"/>
      <c r="G1077" s="117"/>
      <c r="H1077" s="4"/>
      <c r="I1077" s="36"/>
      <c r="J1077" s="37"/>
      <c r="K1077" s="38"/>
      <c r="L1077" s="34"/>
      <c r="N1077" s="35"/>
      <c r="O1077" s="3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196" customFormat="1">
      <c r="A1079" s="118"/>
      <c r="B1079" s="112"/>
      <c r="C1079" s="113"/>
      <c r="D1079" s="114"/>
      <c r="E1079" s="115"/>
      <c r="F1079" s="116"/>
      <c r="G1079" s="117"/>
      <c r="H1079" s="4"/>
      <c r="I1079" s="36"/>
      <c r="J1079" s="37"/>
      <c r="K1079" s="38"/>
      <c r="L1079" s="34"/>
      <c r="N1079" s="35"/>
      <c r="O1079" s="3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196" customFormat="1">
      <c r="A1080" s="118"/>
      <c r="B1080" s="112"/>
      <c r="C1080" s="113"/>
      <c r="D1080" s="114"/>
      <c r="E1080" s="115"/>
      <c r="F1080" s="116"/>
      <c r="G1080" s="117"/>
      <c r="H1080" s="4"/>
      <c r="I1080" s="36"/>
      <c r="J1080" s="37"/>
      <c r="K1080" s="38"/>
      <c r="L1080" s="34"/>
      <c r="N1080" s="35"/>
      <c r="O1080" s="3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196" customFormat="1">
      <c r="A1082" s="118"/>
      <c r="B1082" s="112"/>
      <c r="C1082" s="113"/>
      <c r="D1082" s="114"/>
      <c r="E1082" s="115"/>
      <c r="F1082" s="116"/>
      <c r="G1082" s="117"/>
      <c r="H1082" s="4"/>
      <c r="I1082" s="36"/>
      <c r="J1082" s="37"/>
      <c r="K1082" s="38"/>
      <c r="L1082" s="34"/>
      <c r="N1082" s="35"/>
      <c r="O1082" s="3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196" customFormat="1">
      <c r="A1084" s="118"/>
      <c r="B1084" s="112"/>
      <c r="C1084" s="113"/>
      <c r="D1084" s="114"/>
      <c r="E1084" s="115"/>
      <c r="F1084" s="116"/>
      <c r="G1084" s="117"/>
      <c r="H1084" s="4"/>
      <c r="I1084" s="36"/>
      <c r="J1084" s="37"/>
      <c r="K1084" s="38"/>
      <c r="L1084" s="34"/>
      <c r="N1084" s="35"/>
      <c r="O1084" s="3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196" customFormat="1">
      <c r="A1086" s="118"/>
      <c r="B1086" s="112"/>
      <c r="C1086" s="113"/>
      <c r="D1086" s="114"/>
      <c r="E1086" s="115"/>
      <c r="F1086" s="116"/>
      <c r="G1086" s="117"/>
      <c r="H1086" s="4"/>
      <c r="I1086" s="36"/>
      <c r="J1086" s="37"/>
      <c r="K1086" s="38"/>
      <c r="L1086" s="34"/>
      <c r="N1086" s="35"/>
      <c r="O1086" s="3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196" customFormat="1">
      <c r="A1087" s="118"/>
      <c r="B1087" s="112"/>
      <c r="C1087" s="113"/>
      <c r="D1087" s="114"/>
      <c r="E1087" s="115"/>
      <c r="F1087" s="116"/>
      <c r="G1087" s="117"/>
      <c r="H1087" s="4"/>
      <c r="I1087" s="36"/>
      <c r="J1087" s="37"/>
      <c r="K1087" s="38"/>
      <c r="L1087" s="34"/>
      <c r="N1087" s="35"/>
      <c r="O1087" s="3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196" customFormat="1">
      <c r="A1088" s="118"/>
      <c r="B1088" s="112"/>
      <c r="C1088" s="113"/>
      <c r="D1088" s="114"/>
      <c r="E1088" s="115"/>
      <c r="F1088" s="116"/>
      <c r="G1088" s="117"/>
      <c r="H1088" s="4"/>
      <c r="I1088" s="36"/>
      <c r="J1088" s="37"/>
      <c r="K1088" s="38"/>
      <c r="L1088" s="34"/>
      <c r="N1088" s="35"/>
      <c r="O1088" s="3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196" customFormat="1">
      <c r="A1090" s="118"/>
      <c r="B1090" s="112"/>
      <c r="C1090" s="113"/>
      <c r="D1090" s="114"/>
      <c r="E1090" s="115"/>
      <c r="F1090" s="116"/>
      <c r="G1090" s="117"/>
      <c r="H1090" s="4"/>
      <c r="I1090" s="36"/>
      <c r="J1090" s="37"/>
      <c r="K1090" s="38"/>
      <c r="L1090" s="34"/>
      <c r="N1090" s="35"/>
      <c r="O1090" s="3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196" customFormat="1">
      <c r="A1091" s="118"/>
      <c r="B1091" s="112"/>
      <c r="C1091" s="113"/>
      <c r="D1091" s="114"/>
      <c r="E1091" s="115"/>
      <c r="F1091" s="116"/>
      <c r="G1091" s="117"/>
      <c r="H1091" s="4"/>
      <c r="I1091" s="36"/>
      <c r="J1091" s="37"/>
      <c r="K1091" s="38"/>
      <c r="L1091" s="34"/>
      <c r="N1091" s="35"/>
      <c r="O1091" s="3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196" customFormat="1">
      <c r="A1093" s="118"/>
      <c r="B1093" s="112"/>
      <c r="C1093" s="113"/>
      <c r="D1093" s="114"/>
      <c r="E1093" s="115"/>
      <c r="F1093" s="116"/>
      <c r="G1093" s="117"/>
      <c r="H1093" s="4"/>
      <c r="I1093" s="36"/>
      <c r="J1093" s="37"/>
      <c r="K1093" s="38"/>
      <c r="L1093" s="34"/>
      <c r="N1093" s="35"/>
      <c r="O1093" s="3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196" customFormat="1">
      <c r="A1094" s="118"/>
      <c r="B1094" s="112"/>
      <c r="C1094" s="113"/>
      <c r="D1094" s="114"/>
      <c r="E1094" s="115"/>
      <c r="F1094" s="116"/>
      <c r="G1094" s="117"/>
      <c r="H1094" s="4"/>
      <c r="I1094" s="36"/>
      <c r="J1094" s="37"/>
      <c r="K1094" s="38"/>
      <c r="L1094" s="34"/>
      <c r="N1094" s="35"/>
      <c r="O1094" s="3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196" customFormat="1">
      <c r="A1095" s="118"/>
      <c r="B1095" s="112"/>
      <c r="C1095" s="113"/>
      <c r="D1095" s="114"/>
      <c r="E1095" s="115"/>
      <c r="F1095" s="116"/>
      <c r="G1095" s="117"/>
      <c r="H1095" s="4"/>
      <c r="I1095" s="36"/>
      <c r="J1095" s="37"/>
      <c r="K1095" s="38"/>
      <c r="L1095" s="34"/>
      <c r="N1095" s="35"/>
      <c r="O1095" s="3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196" customFormat="1">
      <c r="A1097" s="118"/>
      <c r="B1097" s="112"/>
      <c r="C1097" s="113"/>
      <c r="D1097" s="114"/>
      <c r="E1097" s="115"/>
      <c r="F1097" s="116"/>
      <c r="G1097" s="117"/>
      <c r="H1097" s="4"/>
      <c r="I1097" s="36"/>
      <c r="J1097" s="37"/>
      <c r="K1097" s="38"/>
      <c r="L1097" s="34"/>
      <c r="N1097" s="35"/>
      <c r="O1097" s="3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196" customFormat="1">
      <c r="A1099" s="118"/>
      <c r="B1099" s="112"/>
      <c r="C1099" s="113"/>
      <c r="D1099" s="114"/>
      <c r="E1099" s="115"/>
      <c r="F1099" s="116"/>
      <c r="G1099" s="117"/>
      <c r="H1099" s="4"/>
      <c r="I1099" s="36"/>
      <c r="J1099" s="37"/>
      <c r="K1099" s="38"/>
      <c r="L1099" s="34"/>
      <c r="N1099" s="35"/>
      <c r="O1099" s="3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196" customFormat="1">
      <c r="A1101" s="118"/>
      <c r="B1101" s="112"/>
      <c r="C1101" s="113"/>
      <c r="D1101" s="114"/>
      <c r="E1101" s="115"/>
      <c r="F1101" s="116"/>
      <c r="G1101" s="117"/>
      <c r="H1101" s="4"/>
      <c r="I1101" s="36"/>
      <c r="J1101" s="37"/>
      <c r="K1101" s="38"/>
      <c r="L1101" s="34"/>
      <c r="N1101" s="35"/>
      <c r="O1101" s="3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196" customFormat="1">
      <c r="A1103" s="118"/>
      <c r="B1103" s="112"/>
      <c r="C1103" s="113"/>
      <c r="D1103" s="114"/>
      <c r="E1103" s="115"/>
      <c r="F1103" s="116"/>
      <c r="G1103" s="117"/>
      <c r="H1103" s="4"/>
      <c r="I1103" s="36"/>
      <c r="J1103" s="37"/>
      <c r="K1103" s="38"/>
      <c r="L1103" s="34"/>
      <c r="N1103" s="35"/>
      <c r="O1103" s="3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196" customFormat="1">
      <c r="A1104" s="118"/>
      <c r="B1104" s="112"/>
      <c r="C1104" s="113"/>
      <c r="D1104" s="114"/>
      <c r="E1104" s="115"/>
      <c r="F1104" s="116"/>
      <c r="G1104" s="117"/>
      <c r="H1104" s="4"/>
      <c r="I1104" s="36"/>
      <c r="J1104" s="37"/>
      <c r="K1104" s="38"/>
      <c r="L1104" s="34"/>
      <c r="N1104" s="35"/>
      <c r="O1104" s="3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196" customFormat="1">
      <c r="A1105" s="118"/>
      <c r="B1105" s="112"/>
      <c r="C1105" s="113"/>
      <c r="D1105" s="114"/>
      <c r="E1105" s="115"/>
      <c r="F1105" s="116"/>
      <c r="G1105" s="117"/>
      <c r="H1105" s="4"/>
      <c r="I1105" s="36"/>
      <c r="J1105" s="37"/>
      <c r="K1105" s="38"/>
      <c r="L1105" s="34"/>
      <c r="N1105" s="35"/>
      <c r="O1105" s="3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196" customFormat="1">
      <c r="A1106" s="118"/>
      <c r="B1106" s="112"/>
      <c r="C1106" s="113"/>
      <c r="D1106" s="114"/>
      <c r="E1106" s="115"/>
      <c r="F1106" s="116"/>
      <c r="G1106" s="117"/>
      <c r="H1106" s="4"/>
      <c r="I1106" s="36"/>
      <c r="J1106" s="37"/>
      <c r="K1106" s="38"/>
      <c r="L1106" s="34"/>
      <c r="N1106" s="35"/>
      <c r="O1106" s="3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196" customFormat="1">
      <c r="A1107" s="118"/>
      <c r="B1107" s="112"/>
      <c r="C1107" s="113"/>
      <c r="D1107" s="114"/>
      <c r="E1107" s="115"/>
      <c r="F1107" s="116"/>
      <c r="G1107" s="117"/>
      <c r="H1107" s="4"/>
      <c r="I1107" s="36"/>
      <c r="J1107" s="37"/>
      <c r="K1107" s="38"/>
      <c r="L1107" s="34"/>
      <c r="N1107" s="35"/>
      <c r="O1107" s="3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196" customFormat="1">
      <c r="A1109" s="118"/>
      <c r="B1109" s="112"/>
      <c r="C1109" s="113"/>
      <c r="D1109" s="114"/>
      <c r="E1109" s="115"/>
      <c r="F1109" s="116"/>
      <c r="G1109" s="117"/>
      <c r="H1109" s="4"/>
      <c r="I1109" s="36"/>
      <c r="J1109" s="37"/>
      <c r="K1109" s="38"/>
      <c r="L1109" s="34"/>
      <c r="N1109" s="35"/>
      <c r="O1109" s="3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196" customFormat="1">
      <c r="A1110" s="118"/>
      <c r="B1110" s="112"/>
      <c r="C1110" s="113"/>
      <c r="D1110" s="114"/>
      <c r="E1110" s="115"/>
      <c r="F1110" s="116"/>
      <c r="G1110" s="117"/>
      <c r="H1110" s="4"/>
      <c r="I1110" s="36"/>
      <c r="J1110" s="37"/>
      <c r="K1110" s="38"/>
      <c r="L1110" s="34"/>
      <c r="N1110" s="35"/>
      <c r="O1110" s="3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196" customFormat="1">
      <c r="A1111" s="118"/>
      <c r="B1111" s="112"/>
      <c r="C1111" s="113"/>
      <c r="D1111" s="114"/>
      <c r="E1111" s="115"/>
      <c r="F1111" s="116"/>
      <c r="G1111" s="117"/>
      <c r="H1111" s="4"/>
      <c r="I1111" s="36"/>
      <c r="J1111" s="37"/>
      <c r="K1111" s="38"/>
      <c r="L1111" s="34"/>
      <c r="N1111" s="35"/>
      <c r="O1111" s="3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196" customFormat="1">
      <c r="A1113" s="118"/>
      <c r="B1113" s="112"/>
      <c r="C1113" s="113"/>
      <c r="D1113" s="114"/>
      <c r="E1113" s="115"/>
      <c r="F1113" s="116"/>
      <c r="G1113" s="117"/>
      <c r="H1113" s="4"/>
      <c r="I1113" s="36"/>
      <c r="J1113" s="37"/>
      <c r="K1113" s="38"/>
      <c r="L1113" s="34"/>
      <c r="N1113" s="35"/>
      <c r="O1113" s="3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196" customFormat="1">
      <c r="A1114" s="118"/>
      <c r="B1114" s="112"/>
      <c r="C1114" s="113"/>
      <c r="D1114" s="114"/>
      <c r="E1114" s="115"/>
      <c r="F1114" s="116"/>
      <c r="G1114" s="117"/>
      <c r="H1114" s="4"/>
      <c r="I1114" s="36"/>
      <c r="J1114" s="37"/>
      <c r="K1114" s="38"/>
      <c r="L1114" s="34"/>
      <c r="N1114" s="35"/>
      <c r="O1114" s="3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196" customFormat="1">
      <c r="A1115" s="118"/>
      <c r="B1115" s="112"/>
      <c r="C1115" s="113"/>
      <c r="D1115" s="114"/>
      <c r="E1115" s="115"/>
      <c r="F1115" s="116"/>
      <c r="G1115" s="117"/>
      <c r="H1115" s="4"/>
      <c r="I1115" s="36"/>
      <c r="J1115" s="37"/>
      <c r="K1115" s="38"/>
      <c r="L1115" s="34"/>
      <c r="N1115" s="35"/>
      <c r="O1115" s="3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196" customFormat="1">
      <c r="A1117" s="118"/>
      <c r="B1117" s="112"/>
      <c r="C1117" s="113"/>
      <c r="D1117" s="114"/>
      <c r="E1117" s="115"/>
      <c r="F1117" s="116"/>
      <c r="G1117" s="117"/>
      <c r="H1117" s="4"/>
      <c r="I1117" s="36"/>
      <c r="J1117" s="37"/>
      <c r="K1117" s="38"/>
      <c r="L1117" s="34"/>
      <c r="N1117" s="35"/>
      <c r="O1117" s="3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196" customFormat="1">
      <c r="A1119" s="118"/>
      <c r="B1119" s="112"/>
      <c r="C1119" s="113"/>
      <c r="D1119" s="114"/>
      <c r="E1119" s="115"/>
      <c r="F1119" s="116"/>
      <c r="G1119" s="117"/>
      <c r="H1119" s="4"/>
      <c r="I1119" s="36"/>
      <c r="J1119" s="37"/>
      <c r="K1119" s="38"/>
      <c r="L1119" s="34"/>
      <c r="N1119" s="35"/>
      <c r="O1119" s="3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196" customFormat="1">
      <c r="A1121" s="118"/>
      <c r="B1121" s="112"/>
      <c r="C1121" s="113"/>
      <c r="D1121" s="114"/>
      <c r="E1121" s="115"/>
      <c r="F1121" s="116"/>
      <c r="G1121" s="117"/>
      <c r="H1121" s="4"/>
      <c r="I1121" s="36"/>
      <c r="J1121" s="37"/>
      <c r="K1121" s="38"/>
      <c r="L1121" s="34"/>
      <c r="N1121" s="35"/>
      <c r="O1121" s="3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196" customFormat="1">
      <c r="A1123" s="118"/>
      <c r="B1123" s="112"/>
      <c r="C1123" s="113"/>
      <c r="D1123" s="114"/>
      <c r="E1123" s="115"/>
      <c r="F1123" s="116"/>
      <c r="G1123" s="117"/>
      <c r="H1123" s="4"/>
      <c r="I1123" s="36"/>
      <c r="J1123" s="37"/>
      <c r="K1123" s="38"/>
      <c r="L1123" s="34"/>
      <c r="N1123" s="35"/>
      <c r="O1123" s="3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196" customFormat="1">
      <c r="A1125" s="118"/>
      <c r="B1125" s="112"/>
      <c r="C1125" s="113"/>
      <c r="D1125" s="114"/>
      <c r="E1125" s="115"/>
      <c r="F1125" s="116"/>
      <c r="G1125" s="117"/>
      <c r="H1125" s="4"/>
      <c r="I1125" s="36"/>
      <c r="J1125" s="37"/>
      <c r="K1125" s="38"/>
      <c r="L1125" s="34"/>
      <c r="N1125" s="35"/>
      <c r="O1125" s="3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196" customFormat="1">
      <c r="A1127" s="118"/>
      <c r="B1127" s="112"/>
      <c r="C1127" s="113"/>
      <c r="D1127" s="114"/>
      <c r="E1127" s="115"/>
      <c r="F1127" s="116"/>
      <c r="G1127" s="117"/>
      <c r="H1127" s="4"/>
      <c r="I1127" s="36"/>
      <c r="J1127" s="37"/>
      <c r="K1127" s="38"/>
      <c r="L1127" s="34"/>
      <c r="N1127" s="35"/>
      <c r="O1127" s="3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196" customFormat="1">
      <c r="A1129" s="118"/>
      <c r="B1129" s="112"/>
      <c r="C1129" s="113"/>
      <c r="D1129" s="114"/>
      <c r="E1129" s="115"/>
      <c r="F1129" s="116"/>
      <c r="G1129" s="117"/>
      <c r="H1129" s="4"/>
      <c r="I1129" s="36"/>
      <c r="J1129" s="37"/>
      <c r="K1129" s="38"/>
      <c r="L1129" s="34"/>
      <c r="N1129" s="35"/>
      <c r="O1129" s="3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196" customFormat="1">
      <c r="A1131" s="118"/>
      <c r="B1131" s="112"/>
      <c r="C1131" s="113"/>
      <c r="D1131" s="114"/>
      <c r="E1131" s="115"/>
      <c r="F1131" s="116"/>
      <c r="G1131" s="117"/>
      <c r="H1131" s="4"/>
      <c r="I1131" s="36"/>
      <c r="J1131" s="37"/>
      <c r="K1131" s="38"/>
      <c r="L1131" s="34"/>
      <c r="N1131" s="35"/>
      <c r="O1131" s="3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196" customFormat="1">
      <c r="A1132" s="118"/>
      <c r="B1132" s="112"/>
      <c r="C1132" s="113"/>
      <c r="D1132" s="114"/>
      <c r="E1132" s="115"/>
      <c r="F1132" s="116"/>
      <c r="G1132" s="117"/>
      <c r="H1132" s="4"/>
      <c r="I1132" s="36"/>
      <c r="J1132" s="37"/>
      <c r="K1132" s="38"/>
      <c r="L1132" s="34"/>
      <c r="N1132" s="35"/>
      <c r="O1132" s="3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196" customFormat="1">
      <c r="A1134" s="118"/>
      <c r="B1134" s="112"/>
      <c r="C1134" s="113"/>
      <c r="D1134" s="114"/>
      <c r="E1134" s="115"/>
      <c r="F1134" s="116"/>
      <c r="G1134" s="117"/>
      <c r="H1134" s="4"/>
      <c r="I1134" s="36"/>
      <c r="J1134" s="37"/>
      <c r="K1134" s="38"/>
      <c r="L1134" s="34"/>
      <c r="N1134" s="35"/>
      <c r="O1134" s="3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196" customFormat="1">
      <c r="A1135" s="118"/>
      <c r="B1135" s="112"/>
      <c r="C1135" s="113"/>
      <c r="D1135" s="114"/>
      <c r="E1135" s="115"/>
      <c r="F1135" s="116"/>
      <c r="G1135" s="117"/>
      <c r="H1135" s="4"/>
      <c r="I1135" s="36"/>
      <c r="J1135" s="37"/>
      <c r="K1135" s="38"/>
      <c r="L1135" s="34"/>
      <c r="N1135" s="35"/>
      <c r="O1135" s="3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196" customFormat="1">
      <c r="A1137" s="118"/>
      <c r="B1137" s="112"/>
      <c r="C1137" s="113"/>
      <c r="D1137" s="114"/>
      <c r="E1137" s="115"/>
      <c r="F1137" s="116"/>
      <c r="G1137" s="117"/>
      <c r="H1137" s="4"/>
      <c r="I1137" s="36"/>
      <c r="J1137" s="37"/>
      <c r="K1137" s="38"/>
      <c r="L1137" s="34"/>
      <c r="N1137" s="35"/>
      <c r="O1137" s="3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196" customFormat="1">
      <c r="A1139" s="118"/>
      <c r="B1139" s="112"/>
      <c r="C1139" s="113"/>
      <c r="D1139" s="114"/>
      <c r="E1139" s="115"/>
      <c r="F1139" s="116"/>
      <c r="G1139" s="117"/>
      <c r="H1139" s="4"/>
      <c r="I1139" s="36"/>
      <c r="J1139" s="37"/>
      <c r="K1139" s="38"/>
      <c r="L1139" s="34"/>
      <c r="N1139" s="35"/>
      <c r="O1139" s="3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196" customFormat="1">
      <c r="A1141" s="118"/>
      <c r="B1141" s="112"/>
      <c r="C1141" s="113"/>
      <c r="D1141" s="114"/>
      <c r="E1141" s="115"/>
      <c r="F1141" s="116"/>
      <c r="G1141" s="117"/>
      <c r="H1141" s="4"/>
      <c r="I1141" s="36"/>
      <c r="J1141" s="37"/>
      <c r="K1141" s="38"/>
      <c r="L1141" s="34"/>
      <c r="N1141" s="35"/>
      <c r="O1141" s="3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196" customFormat="1">
      <c r="A1143" s="118"/>
      <c r="B1143" s="112"/>
      <c r="C1143" s="113"/>
      <c r="D1143" s="114"/>
      <c r="E1143" s="115"/>
      <c r="F1143" s="116"/>
      <c r="G1143" s="117"/>
      <c r="H1143" s="4"/>
      <c r="I1143" s="36"/>
      <c r="J1143" s="37"/>
      <c r="K1143" s="38"/>
      <c r="L1143" s="34"/>
      <c r="N1143" s="35"/>
      <c r="O1143" s="3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196" customFormat="1">
      <c r="A1144" s="118"/>
      <c r="B1144" s="112"/>
      <c r="C1144" s="113"/>
      <c r="D1144" s="114"/>
      <c r="E1144" s="115"/>
      <c r="F1144" s="116"/>
      <c r="G1144" s="117"/>
      <c r="H1144" s="4"/>
      <c r="I1144" s="36"/>
      <c r="J1144" s="37"/>
      <c r="K1144" s="38"/>
      <c r="L1144" s="34"/>
      <c r="N1144" s="35"/>
      <c r="O1144" s="3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196" customFormat="1">
      <c r="A1145" s="118"/>
      <c r="B1145" s="112"/>
      <c r="C1145" s="113"/>
      <c r="D1145" s="114"/>
      <c r="E1145" s="115"/>
      <c r="F1145" s="116"/>
      <c r="G1145" s="117"/>
      <c r="H1145" s="4"/>
      <c r="I1145" s="36"/>
      <c r="J1145" s="37"/>
      <c r="K1145" s="38"/>
      <c r="L1145" s="34"/>
      <c r="N1145" s="35"/>
      <c r="O1145" s="3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196" customFormat="1">
      <c r="A1146" s="118"/>
      <c r="B1146" s="112"/>
      <c r="C1146" s="113"/>
      <c r="D1146" s="114"/>
      <c r="E1146" s="115"/>
      <c r="F1146" s="116"/>
      <c r="G1146" s="117"/>
      <c r="H1146" s="4"/>
      <c r="I1146" s="36"/>
      <c r="J1146" s="37"/>
      <c r="K1146" s="38"/>
      <c r="L1146" s="34"/>
      <c r="N1146" s="35"/>
      <c r="O1146" s="3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196" customFormat="1">
      <c r="A1147" s="118"/>
      <c r="B1147" s="112"/>
      <c r="C1147" s="113"/>
      <c r="D1147" s="114"/>
      <c r="E1147" s="115"/>
      <c r="F1147" s="116"/>
      <c r="G1147" s="117"/>
      <c r="H1147" s="4"/>
      <c r="I1147" s="36"/>
      <c r="J1147" s="37"/>
      <c r="K1147" s="38"/>
      <c r="L1147" s="34"/>
      <c r="N1147" s="35"/>
      <c r="O1147" s="3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196" customFormat="1">
      <c r="A1148" s="118"/>
      <c r="B1148" s="112"/>
      <c r="C1148" s="113"/>
      <c r="D1148" s="114"/>
      <c r="E1148" s="115"/>
      <c r="F1148" s="116"/>
      <c r="G1148" s="117"/>
      <c r="H1148" s="4"/>
      <c r="I1148" s="36"/>
      <c r="J1148" s="37"/>
      <c r="K1148" s="38"/>
      <c r="L1148" s="34"/>
      <c r="N1148" s="35"/>
      <c r="O1148" s="3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196" customFormat="1">
      <c r="A1149" s="118"/>
      <c r="B1149" s="112"/>
      <c r="C1149" s="113"/>
      <c r="D1149" s="114"/>
      <c r="E1149" s="115"/>
      <c r="F1149" s="116"/>
      <c r="G1149" s="117"/>
      <c r="H1149" s="4"/>
      <c r="I1149" s="36"/>
      <c r="J1149" s="37"/>
      <c r="K1149" s="38"/>
      <c r="L1149" s="34"/>
      <c r="N1149" s="35"/>
      <c r="O1149" s="3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196" customFormat="1">
      <c r="A1151" s="118"/>
      <c r="B1151" s="112"/>
      <c r="C1151" s="113"/>
      <c r="D1151" s="114"/>
      <c r="E1151" s="115"/>
      <c r="F1151" s="116"/>
      <c r="G1151" s="117"/>
      <c r="H1151" s="4"/>
      <c r="I1151" s="36"/>
      <c r="J1151" s="37"/>
      <c r="K1151" s="38"/>
      <c r="L1151" s="34"/>
      <c r="N1151" s="35"/>
      <c r="O1151" s="3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196" customFormat="1">
      <c r="A1153" s="118"/>
      <c r="B1153" s="112"/>
      <c r="C1153" s="113"/>
      <c r="D1153" s="114"/>
      <c r="E1153" s="115"/>
      <c r="F1153" s="116"/>
      <c r="G1153" s="117"/>
      <c r="H1153" s="4"/>
      <c r="I1153" s="36"/>
      <c r="J1153" s="37"/>
      <c r="K1153" s="38"/>
      <c r="L1153" s="34"/>
      <c r="N1153" s="35"/>
      <c r="O1153" s="3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196" customFormat="1">
      <c r="A1155" s="118"/>
      <c r="B1155" s="112"/>
      <c r="C1155" s="113"/>
      <c r="D1155" s="114"/>
      <c r="E1155" s="115"/>
      <c r="F1155" s="116"/>
      <c r="G1155" s="117"/>
      <c r="H1155" s="4"/>
      <c r="I1155" s="36"/>
      <c r="J1155" s="37"/>
      <c r="K1155" s="38"/>
      <c r="L1155" s="34"/>
      <c r="N1155" s="35"/>
      <c r="O1155" s="3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196" customFormat="1">
      <c r="A1157" s="118"/>
      <c r="B1157" s="112"/>
      <c r="C1157" s="113"/>
      <c r="D1157" s="114"/>
      <c r="E1157" s="115"/>
      <c r="F1157" s="116"/>
      <c r="G1157" s="117"/>
      <c r="H1157" s="4"/>
      <c r="I1157" s="36"/>
      <c r="J1157" s="37"/>
      <c r="K1157" s="38"/>
      <c r="L1157" s="34"/>
      <c r="N1157" s="35"/>
      <c r="O1157" s="3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196" customFormat="1">
      <c r="A1158" s="118"/>
      <c r="B1158" s="112"/>
      <c r="C1158" s="113"/>
      <c r="D1158" s="114"/>
      <c r="E1158" s="115"/>
      <c r="F1158" s="116"/>
      <c r="G1158" s="117"/>
      <c r="H1158" s="4"/>
      <c r="I1158" s="36"/>
      <c r="J1158" s="37"/>
      <c r="K1158" s="38"/>
      <c r="L1158" s="34"/>
      <c r="N1158" s="35"/>
      <c r="O1158" s="3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196" customFormat="1">
      <c r="A1160" s="118"/>
      <c r="B1160" s="112"/>
      <c r="C1160" s="113"/>
      <c r="D1160" s="114"/>
      <c r="E1160" s="115"/>
      <c r="F1160" s="116"/>
      <c r="G1160" s="117"/>
      <c r="H1160" s="4"/>
      <c r="I1160" s="36"/>
      <c r="J1160" s="37"/>
      <c r="K1160" s="38"/>
      <c r="L1160" s="34"/>
      <c r="N1160" s="35"/>
      <c r="O1160" s="3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196" customFormat="1">
      <c r="A1162" s="118"/>
      <c r="B1162" s="112"/>
      <c r="C1162" s="113"/>
      <c r="D1162" s="114"/>
      <c r="E1162" s="115"/>
      <c r="F1162" s="116"/>
      <c r="G1162" s="117"/>
      <c r="H1162" s="4"/>
      <c r="I1162" s="36"/>
      <c r="J1162" s="37"/>
      <c r="K1162" s="38"/>
      <c r="L1162" s="34"/>
      <c r="N1162" s="35"/>
      <c r="O1162" s="3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196" customFormat="1">
      <c r="A1164" s="118"/>
      <c r="B1164" s="112"/>
      <c r="C1164" s="113"/>
      <c r="D1164" s="114"/>
      <c r="E1164" s="115"/>
      <c r="F1164" s="116"/>
      <c r="G1164" s="117"/>
      <c r="H1164" s="4"/>
      <c r="I1164" s="36"/>
      <c r="J1164" s="37"/>
      <c r="K1164" s="38"/>
      <c r="L1164" s="34"/>
      <c r="N1164" s="35"/>
      <c r="O1164" s="3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196" customFormat="1">
      <c r="A1166" s="118"/>
      <c r="B1166" s="112"/>
      <c r="C1166" s="113"/>
      <c r="D1166" s="114"/>
      <c r="E1166" s="115"/>
      <c r="F1166" s="116"/>
      <c r="G1166" s="117"/>
      <c r="H1166" s="4"/>
      <c r="I1166" s="36"/>
      <c r="J1166" s="37"/>
      <c r="K1166" s="38"/>
      <c r="L1166" s="34"/>
      <c r="N1166" s="35"/>
      <c r="O1166" s="3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196" customFormat="1">
      <c r="A1168" s="118"/>
      <c r="B1168" s="112"/>
      <c r="C1168" s="113"/>
      <c r="D1168" s="114"/>
      <c r="E1168" s="115"/>
      <c r="F1168" s="116"/>
      <c r="G1168" s="117"/>
      <c r="H1168" s="4"/>
      <c r="I1168" s="36"/>
      <c r="J1168" s="37"/>
      <c r="K1168" s="38"/>
      <c r="L1168" s="34"/>
      <c r="N1168" s="35"/>
      <c r="O1168" s="3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196" customFormat="1">
      <c r="A1170" s="118"/>
      <c r="B1170" s="112"/>
      <c r="C1170" s="113"/>
      <c r="D1170" s="114"/>
      <c r="E1170" s="115"/>
      <c r="F1170" s="116"/>
      <c r="G1170" s="117"/>
      <c r="H1170" s="4"/>
      <c r="I1170" s="36"/>
      <c r="J1170" s="37"/>
      <c r="K1170" s="38"/>
      <c r="L1170" s="34"/>
      <c r="N1170" s="35"/>
      <c r="O1170" s="3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196" customFormat="1">
      <c r="A1172" s="118"/>
      <c r="B1172" s="112"/>
      <c r="C1172" s="113"/>
      <c r="D1172" s="114"/>
      <c r="E1172" s="115"/>
      <c r="F1172" s="116"/>
      <c r="G1172" s="117"/>
      <c r="H1172" s="4"/>
      <c r="I1172" s="36"/>
      <c r="J1172" s="37"/>
      <c r="K1172" s="38"/>
      <c r="L1172" s="34"/>
      <c r="N1172" s="35"/>
      <c r="O1172" s="3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196" customFormat="1">
      <c r="A1173" s="118"/>
      <c r="B1173" s="112"/>
      <c r="C1173" s="113"/>
      <c r="D1173" s="114"/>
      <c r="E1173" s="115"/>
      <c r="F1173" s="116"/>
      <c r="G1173" s="117"/>
      <c r="H1173" s="4"/>
      <c r="I1173" s="36"/>
      <c r="J1173" s="37"/>
      <c r="K1173" s="38"/>
      <c r="L1173" s="34"/>
      <c r="N1173" s="35"/>
      <c r="O1173" s="3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196" customFormat="1">
      <c r="A1175" s="118"/>
      <c r="B1175" s="112"/>
      <c r="C1175" s="113"/>
      <c r="D1175" s="114"/>
      <c r="E1175" s="115"/>
      <c r="F1175" s="116"/>
      <c r="G1175" s="117"/>
      <c r="H1175" s="4"/>
      <c r="I1175" s="36"/>
      <c r="J1175" s="37"/>
      <c r="K1175" s="38"/>
      <c r="L1175" s="34"/>
      <c r="N1175" s="35"/>
      <c r="O1175" s="3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196" customFormat="1">
      <c r="A1177" s="118"/>
      <c r="B1177" s="112"/>
      <c r="C1177" s="113"/>
      <c r="D1177" s="114"/>
      <c r="E1177" s="115"/>
      <c r="F1177" s="116"/>
      <c r="G1177" s="117"/>
      <c r="H1177" s="4"/>
      <c r="I1177" s="36"/>
      <c r="J1177" s="37"/>
      <c r="K1177" s="38"/>
      <c r="L1177" s="34"/>
      <c r="N1177" s="35"/>
      <c r="O1177" s="3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196" customFormat="1">
      <c r="A1178" s="118"/>
      <c r="B1178" s="112"/>
      <c r="C1178" s="113"/>
      <c r="D1178" s="114"/>
      <c r="E1178" s="115"/>
      <c r="F1178" s="116"/>
      <c r="G1178" s="117"/>
      <c r="H1178" s="4"/>
      <c r="I1178" s="36"/>
      <c r="J1178" s="37"/>
      <c r="K1178" s="38"/>
      <c r="L1178" s="34"/>
      <c r="N1178" s="35"/>
      <c r="O1178" s="3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196" customFormat="1">
      <c r="A1180" s="118"/>
      <c r="B1180" s="112"/>
      <c r="C1180" s="113"/>
      <c r="D1180" s="114"/>
      <c r="E1180" s="115"/>
      <c r="F1180" s="116"/>
      <c r="G1180" s="117"/>
      <c r="H1180" s="4"/>
      <c r="I1180" s="36"/>
      <c r="J1180" s="37"/>
      <c r="K1180" s="38"/>
      <c r="L1180" s="34"/>
      <c r="N1180" s="35"/>
      <c r="O1180" s="3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196" customFormat="1">
      <c r="A1181" s="118"/>
      <c r="B1181" s="112"/>
      <c r="C1181" s="113"/>
      <c r="D1181" s="114"/>
      <c r="E1181" s="115"/>
      <c r="F1181" s="116"/>
      <c r="G1181" s="117"/>
      <c r="H1181" s="4"/>
      <c r="I1181" s="36"/>
      <c r="J1181" s="37"/>
      <c r="K1181" s="38"/>
      <c r="L1181" s="34"/>
      <c r="N1181" s="35"/>
      <c r="O1181" s="3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196" customFormat="1">
      <c r="A1182" s="118"/>
      <c r="B1182" s="112"/>
      <c r="C1182" s="113"/>
      <c r="D1182" s="114"/>
      <c r="E1182" s="115"/>
      <c r="F1182" s="116"/>
      <c r="G1182" s="117"/>
      <c r="H1182" s="4"/>
      <c r="I1182" s="36"/>
      <c r="J1182" s="37"/>
      <c r="K1182" s="38"/>
      <c r="L1182" s="34"/>
      <c r="N1182" s="35"/>
      <c r="O1182" s="3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196" customFormat="1">
      <c r="A1183" s="118"/>
      <c r="B1183" s="112"/>
      <c r="C1183" s="113"/>
      <c r="D1183" s="114"/>
      <c r="E1183" s="115"/>
      <c r="F1183" s="116"/>
      <c r="G1183" s="117"/>
      <c r="H1183" s="4"/>
      <c r="I1183" s="36"/>
      <c r="J1183" s="37"/>
      <c r="K1183" s="38"/>
      <c r="L1183" s="34"/>
      <c r="N1183" s="35"/>
      <c r="O1183" s="3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196" customFormat="1">
      <c r="A1184" s="118"/>
      <c r="B1184" s="112"/>
      <c r="C1184" s="113"/>
      <c r="D1184" s="114"/>
      <c r="E1184" s="115"/>
      <c r="F1184" s="116"/>
      <c r="G1184" s="117"/>
      <c r="H1184" s="4"/>
      <c r="I1184" s="36"/>
      <c r="J1184" s="37"/>
      <c r="K1184" s="38"/>
      <c r="L1184" s="34"/>
      <c r="N1184" s="35"/>
      <c r="O1184" s="3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196" customFormat="1">
      <c r="A1186" s="118"/>
      <c r="B1186" s="112"/>
      <c r="C1186" s="113"/>
      <c r="D1186" s="114"/>
      <c r="E1186" s="115"/>
      <c r="F1186" s="116"/>
      <c r="G1186" s="117"/>
      <c r="H1186" s="4"/>
      <c r="I1186" s="36"/>
      <c r="J1186" s="37"/>
      <c r="K1186" s="38"/>
      <c r="L1186" s="34"/>
      <c r="N1186" s="35"/>
      <c r="O1186" s="3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196" customFormat="1">
      <c r="A1188" s="118"/>
      <c r="B1188" s="112"/>
      <c r="C1188" s="113"/>
      <c r="D1188" s="114"/>
      <c r="E1188" s="115"/>
      <c r="F1188" s="116"/>
      <c r="G1188" s="117"/>
      <c r="H1188" s="4"/>
      <c r="I1188" s="36"/>
      <c r="J1188" s="37"/>
      <c r="K1188" s="38"/>
      <c r="L1188" s="34"/>
      <c r="N1188" s="35"/>
      <c r="O1188" s="3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196" customFormat="1">
      <c r="A1190" s="118"/>
      <c r="B1190" s="112"/>
      <c r="C1190" s="113"/>
      <c r="D1190" s="114"/>
      <c r="E1190" s="115"/>
      <c r="F1190" s="116"/>
      <c r="G1190" s="117"/>
      <c r="H1190" s="4"/>
      <c r="I1190" s="36"/>
      <c r="J1190" s="37"/>
      <c r="K1190" s="38"/>
      <c r="L1190" s="34"/>
      <c r="N1190" s="35"/>
      <c r="O1190" s="3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196" customFormat="1">
      <c r="A1192" s="118"/>
      <c r="B1192" s="112"/>
      <c r="C1192" s="113"/>
      <c r="D1192" s="114"/>
      <c r="E1192" s="115"/>
      <c r="F1192" s="116"/>
      <c r="G1192" s="117"/>
      <c r="H1192" s="4"/>
      <c r="I1192" s="36"/>
      <c r="J1192" s="37"/>
      <c r="K1192" s="38"/>
      <c r="L1192" s="34"/>
      <c r="N1192" s="35"/>
      <c r="O1192" s="3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196" customFormat="1">
      <c r="A1194" s="118"/>
      <c r="B1194" s="112"/>
      <c r="C1194" s="113"/>
      <c r="D1194" s="114"/>
      <c r="E1194" s="115"/>
      <c r="F1194" s="116"/>
      <c r="G1194" s="117"/>
      <c r="H1194" s="4"/>
      <c r="I1194" s="36"/>
      <c r="J1194" s="37"/>
      <c r="K1194" s="38"/>
      <c r="L1194" s="34"/>
      <c r="N1194" s="35"/>
      <c r="O1194" s="3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196" customFormat="1">
      <c r="A1196" s="118"/>
      <c r="B1196" s="112"/>
      <c r="C1196" s="113"/>
      <c r="D1196" s="114"/>
      <c r="E1196" s="115"/>
      <c r="F1196" s="116"/>
      <c r="G1196" s="117"/>
      <c r="H1196" s="4"/>
      <c r="I1196" s="36"/>
      <c r="J1196" s="37"/>
      <c r="K1196" s="38"/>
      <c r="L1196" s="34"/>
      <c r="N1196" s="35"/>
      <c r="O1196" s="3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196" customFormat="1">
      <c r="A1197" s="118"/>
      <c r="B1197" s="112"/>
      <c r="C1197" s="113"/>
      <c r="D1197" s="114"/>
      <c r="E1197" s="115"/>
      <c r="F1197" s="116"/>
      <c r="G1197" s="117"/>
      <c r="H1197" s="4"/>
      <c r="I1197" s="36"/>
      <c r="J1197" s="37"/>
      <c r="K1197" s="38"/>
      <c r="L1197" s="34"/>
      <c r="N1197" s="35"/>
      <c r="O1197" s="3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196" customFormat="1">
      <c r="A1198" s="118"/>
      <c r="B1198" s="112"/>
      <c r="C1198" s="113"/>
      <c r="D1198" s="114"/>
      <c r="E1198" s="115"/>
      <c r="F1198" s="116"/>
      <c r="G1198" s="117"/>
      <c r="H1198" s="4"/>
      <c r="I1198" s="36"/>
      <c r="J1198" s="37"/>
      <c r="K1198" s="38"/>
      <c r="L1198" s="34"/>
      <c r="N1198" s="35"/>
      <c r="O1198" s="3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196" customFormat="1">
      <c r="A1200" s="118"/>
      <c r="B1200" s="112"/>
      <c r="C1200" s="113"/>
      <c r="D1200" s="114"/>
      <c r="E1200" s="115"/>
      <c r="F1200" s="116"/>
      <c r="G1200" s="117"/>
      <c r="H1200" s="4"/>
      <c r="I1200" s="36"/>
      <c r="J1200" s="37"/>
      <c r="K1200" s="38"/>
      <c r="L1200" s="34"/>
      <c r="N1200" s="35"/>
      <c r="O1200" s="3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196" customFormat="1">
      <c r="A1202" s="118"/>
      <c r="B1202" s="112"/>
      <c r="C1202" s="113"/>
      <c r="D1202" s="114"/>
      <c r="E1202" s="115"/>
      <c r="F1202" s="116"/>
      <c r="G1202" s="117"/>
      <c r="H1202" s="4"/>
      <c r="I1202" s="36"/>
      <c r="J1202" s="37"/>
      <c r="K1202" s="38"/>
      <c r="L1202" s="34"/>
      <c r="N1202" s="35"/>
      <c r="O1202" s="3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196" customFormat="1">
      <c r="A1204" s="118"/>
      <c r="B1204" s="112"/>
      <c r="C1204" s="113"/>
      <c r="D1204" s="114"/>
      <c r="E1204" s="115"/>
      <c r="F1204" s="116"/>
      <c r="G1204" s="117"/>
      <c r="H1204" s="4"/>
      <c r="I1204" s="36"/>
      <c r="J1204" s="37"/>
      <c r="K1204" s="38"/>
      <c r="L1204" s="34"/>
      <c r="N1204" s="35"/>
      <c r="O1204" s="3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196" customFormat="1">
      <c r="A1206" s="118"/>
      <c r="B1206" s="112"/>
      <c r="C1206" s="113"/>
      <c r="D1206" s="114"/>
      <c r="E1206" s="115"/>
      <c r="F1206" s="116"/>
      <c r="G1206" s="117"/>
      <c r="H1206" s="4"/>
      <c r="I1206" s="36"/>
      <c r="J1206" s="37"/>
      <c r="K1206" s="38"/>
      <c r="L1206" s="34"/>
      <c r="N1206" s="35"/>
      <c r="O1206" s="3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196" customFormat="1">
      <c r="A1208" s="118"/>
      <c r="B1208" s="112"/>
      <c r="C1208" s="113"/>
      <c r="D1208" s="114"/>
      <c r="E1208" s="115"/>
      <c r="F1208" s="116"/>
      <c r="G1208" s="117"/>
      <c r="H1208" s="4"/>
      <c r="I1208" s="36"/>
      <c r="J1208" s="37"/>
      <c r="K1208" s="38"/>
      <c r="L1208" s="34"/>
      <c r="N1208" s="35"/>
      <c r="O1208" s="3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196" customFormat="1">
      <c r="A1210" s="118"/>
      <c r="B1210" s="112"/>
      <c r="C1210" s="113"/>
      <c r="D1210" s="114"/>
      <c r="E1210" s="115"/>
      <c r="F1210" s="116"/>
      <c r="G1210" s="117"/>
      <c r="H1210" s="4"/>
      <c r="I1210" s="36"/>
      <c r="J1210" s="37"/>
      <c r="K1210" s="38"/>
      <c r="L1210" s="34"/>
      <c r="N1210" s="35"/>
      <c r="O1210" s="3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196" customFormat="1">
      <c r="A1212" s="118"/>
      <c r="B1212" s="112"/>
      <c r="C1212" s="113"/>
      <c r="D1212" s="114"/>
      <c r="E1212" s="115"/>
      <c r="F1212" s="116"/>
      <c r="G1212" s="117"/>
      <c r="H1212" s="4"/>
      <c r="I1212" s="36"/>
      <c r="J1212" s="37"/>
      <c r="K1212" s="38"/>
      <c r="L1212" s="34"/>
      <c r="N1212" s="35"/>
      <c r="O1212" s="3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196" customFormat="1">
      <c r="A1213" s="118"/>
      <c r="B1213" s="112"/>
      <c r="C1213" s="113"/>
      <c r="D1213" s="114"/>
      <c r="E1213" s="115"/>
      <c r="F1213" s="116"/>
      <c r="G1213" s="117"/>
      <c r="H1213" s="4"/>
      <c r="I1213" s="36"/>
      <c r="J1213" s="37"/>
      <c r="K1213" s="38"/>
      <c r="L1213" s="34"/>
      <c r="N1213" s="35"/>
      <c r="O1213" s="3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196" customFormat="1">
      <c r="A1215" s="118"/>
      <c r="B1215" s="112"/>
      <c r="C1215" s="113"/>
      <c r="D1215" s="114"/>
      <c r="E1215" s="115"/>
      <c r="F1215" s="116"/>
      <c r="G1215" s="117"/>
      <c r="H1215" s="4"/>
      <c r="I1215" s="36"/>
      <c r="J1215" s="37"/>
      <c r="K1215" s="38"/>
      <c r="L1215" s="34"/>
      <c r="N1215" s="35"/>
      <c r="O1215" s="3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196" customFormat="1">
      <c r="A1217" s="118"/>
      <c r="B1217" s="112"/>
      <c r="C1217" s="113"/>
      <c r="D1217" s="114"/>
      <c r="E1217" s="115"/>
      <c r="F1217" s="116"/>
      <c r="G1217" s="117"/>
      <c r="H1217" s="4"/>
      <c r="I1217" s="36"/>
      <c r="J1217" s="37"/>
      <c r="K1217" s="38"/>
      <c r="L1217" s="34"/>
      <c r="N1217" s="35"/>
      <c r="O1217" s="3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196" customFormat="1">
      <c r="A1219" s="118"/>
      <c r="B1219" s="112"/>
      <c r="C1219" s="113"/>
      <c r="D1219" s="114"/>
      <c r="E1219" s="115"/>
      <c r="F1219" s="116"/>
      <c r="G1219" s="117"/>
      <c r="H1219" s="4"/>
      <c r="I1219" s="36"/>
      <c r="J1219" s="37"/>
      <c r="K1219" s="38"/>
      <c r="L1219" s="34"/>
      <c r="N1219" s="35"/>
      <c r="O1219" s="3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196" customFormat="1">
      <c r="A1221" s="118"/>
      <c r="B1221" s="112"/>
      <c r="C1221" s="113"/>
      <c r="D1221" s="114"/>
      <c r="E1221" s="115"/>
      <c r="F1221" s="116"/>
      <c r="G1221" s="117"/>
      <c r="H1221" s="4"/>
      <c r="I1221" s="36"/>
      <c r="J1221" s="37"/>
      <c r="K1221" s="38"/>
      <c r="L1221" s="34"/>
      <c r="N1221" s="35"/>
      <c r="O1221" s="3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196" customFormat="1">
      <c r="A1223" s="118"/>
      <c r="B1223" s="112"/>
      <c r="C1223" s="113"/>
      <c r="D1223" s="114"/>
      <c r="E1223" s="115"/>
      <c r="F1223" s="116"/>
      <c r="G1223" s="117"/>
      <c r="H1223" s="4"/>
      <c r="I1223" s="36"/>
      <c r="J1223" s="37"/>
      <c r="K1223" s="38"/>
      <c r="L1223" s="34"/>
      <c r="N1223" s="35"/>
      <c r="O1223" s="3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196" customFormat="1">
      <c r="A1225" s="118"/>
      <c r="B1225" s="112"/>
      <c r="C1225" s="113"/>
      <c r="D1225" s="114"/>
      <c r="E1225" s="115"/>
      <c r="F1225" s="116"/>
      <c r="G1225" s="117"/>
      <c r="H1225" s="4"/>
      <c r="I1225" s="36"/>
      <c r="J1225" s="37"/>
      <c r="K1225" s="38"/>
      <c r="L1225" s="34"/>
      <c r="N1225" s="35"/>
      <c r="O1225" s="3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196" customFormat="1">
      <c r="A1226" s="118"/>
      <c r="B1226" s="112"/>
      <c r="C1226" s="113"/>
      <c r="D1226" s="114"/>
      <c r="E1226" s="115"/>
      <c r="F1226" s="116"/>
      <c r="G1226" s="117"/>
      <c r="H1226" s="4"/>
      <c r="I1226" s="36"/>
      <c r="J1226" s="37"/>
      <c r="K1226" s="38"/>
      <c r="L1226" s="34"/>
      <c r="N1226" s="35"/>
      <c r="O1226" s="3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196" customFormat="1">
      <c r="A1228" s="118"/>
      <c r="B1228" s="112"/>
      <c r="C1228" s="113"/>
      <c r="D1228" s="114"/>
      <c r="E1228" s="115"/>
      <c r="F1228" s="116"/>
      <c r="G1228" s="117"/>
      <c r="H1228" s="4"/>
      <c r="I1228" s="36"/>
      <c r="J1228" s="37"/>
      <c r="K1228" s="38"/>
      <c r="L1228" s="34"/>
      <c r="N1228" s="35"/>
      <c r="O1228" s="3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196" customFormat="1">
      <c r="A1230" s="118"/>
      <c r="B1230" s="112"/>
      <c r="C1230" s="113"/>
      <c r="D1230" s="114"/>
      <c r="E1230" s="115"/>
      <c r="F1230" s="116"/>
      <c r="G1230" s="117"/>
      <c r="H1230" s="4"/>
      <c r="I1230" s="36"/>
      <c r="J1230" s="37"/>
      <c r="K1230" s="38"/>
      <c r="L1230" s="34"/>
      <c r="N1230" s="35"/>
      <c r="O1230" s="3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196" customFormat="1">
      <c r="A1232" s="118"/>
      <c r="B1232" s="112"/>
      <c r="C1232" s="113"/>
      <c r="D1232" s="114"/>
      <c r="E1232" s="115"/>
      <c r="F1232" s="116"/>
      <c r="G1232" s="117"/>
      <c r="H1232" s="4"/>
      <c r="I1232" s="36"/>
      <c r="J1232" s="37"/>
      <c r="K1232" s="38"/>
      <c r="L1232" s="34"/>
      <c r="N1232" s="35"/>
      <c r="O1232" s="3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196" customFormat="1">
      <c r="A1234" s="118"/>
      <c r="B1234" s="112"/>
      <c r="C1234" s="113"/>
      <c r="D1234" s="114"/>
      <c r="E1234" s="115"/>
      <c r="F1234" s="116"/>
      <c r="G1234" s="117"/>
      <c r="H1234" s="4"/>
      <c r="I1234" s="36"/>
      <c r="J1234" s="37"/>
      <c r="K1234" s="38"/>
      <c r="L1234" s="34"/>
      <c r="N1234" s="35"/>
      <c r="O1234" s="3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196" customFormat="1">
      <c r="A1236" s="118"/>
      <c r="B1236" s="112"/>
      <c r="C1236" s="113"/>
      <c r="D1236" s="114"/>
      <c r="E1236" s="115"/>
      <c r="F1236" s="116"/>
      <c r="G1236" s="117"/>
      <c r="H1236" s="4"/>
      <c r="I1236" s="36"/>
      <c r="J1236" s="37"/>
      <c r="K1236" s="38"/>
      <c r="L1236" s="34"/>
      <c r="N1236" s="35"/>
      <c r="O1236" s="3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196" customFormat="1">
      <c r="A1238" s="118"/>
      <c r="B1238" s="112"/>
      <c r="C1238" s="113"/>
      <c r="D1238" s="114"/>
      <c r="E1238" s="115"/>
      <c r="F1238" s="116"/>
      <c r="G1238" s="117"/>
      <c r="H1238" s="4"/>
      <c r="I1238" s="36"/>
      <c r="J1238" s="37"/>
      <c r="K1238" s="38"/>
      <c r="L1238" s="34"/>
      <c r="N1238" s="35"/>
      <c r="O1238" s="3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196" customFormat="1">
      <c r="A1240" s="118"/>
      <c r="B1240" s="112"/>
      <c r="C1240" s="113"/>
      <c r="D1240" s="114"/>
      <c r="E1240" s="115"/>
      <c r="F1240" s="116"/>
      <c r="G1240" s="117"/>
      <c r="H1240" s="4"/>
      <c r="I1240" s="36"/>
      <c r="J1240" s="37"/>
      <c r="K1240" s="38"/>
      <c r="L1240" s="34"/>
      <c r="N1240" s="35"/>
      <c r="O1240" s="3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196" customFormat="1">
      <c r="A1242" s="118"/>
      <c r="B1242" s="112"/>
      <c r="C1242" s="113"/>
      <c r="D1242" s="114"/>
      <c r="E1242" s="115"/>
      <c r="F1242" s="116"/>
      <c r="G1242" s="117"/>
      <c r="H1242" s="4"/>
      <c r="I1242" s="36"/>
      <c r="J1242" s="37"/>
      <c r="K1242" s="38"/>
      <c r="L1242" s="34"/>
      <c r="N1242" s="35"/>
      <c r="O1242" s="3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196" customFormat="1">
      <c r="A1244" s="118"/>
      <c r="B1244" s="112"/>
      <c r="C1244" s="113"/>
      <c r="D1244" s="114"/>
      <c r="E1244" s="115"/>
      <c r="F1244" s="116"/>
      <c r="G1244" s="117"/>
      <c r="H1244" s="4"/>
      <c r="I1244" s="36"/>
      <c r="J1244" s="37"/>
      <c r="K1244" s="38"/>
      <c r="L1244" s="34"/>
      <c r="N1244" s="35"/>
      <c r="O1244" s="3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196" customFormat="1">
      <c r="A1246" s="118"/>
      <c r="B1246" s="112"/>
      <c r="C1246" s="113"/>
      <c r="D1246" s="114"/>
      <c r="E1246" s="115"/>
      <c r="F1246" s="116"/>
      <c r="G1246" s="117"/>
      <c r="H1246" s="4"/>
      <c r="I1246" s="36"/>
      <c r="J1246" s="37"/>
      <c r="K1246" s="38"/>
      <c r="L1246" s="34"/>
      <c r="N1246" s="35"/>
      <c r="O1246" s="3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196" customFormat="1">
      <c r="A1248" s="118"/>
      <c r="B1248" s="112"/>
      <c r="C1248" s="113"/>
      <c r="D1248" s="114"/>
      <c r="E1248" s="115"/>
      <c r="F1248" s="116"/>
      <c r="G1248" s="117"/>
      <c r="H1248" s="4"/>
      <c r="I1248" s="36"/>
      <c r="J1248" s="37"/>
      <c r="K1248" s="38"/>
      <c r="L1248" s="34"/>
      <c r="N1248" s="35"/>
      <c r="O1248" s="3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196" customFormat="1">
      <c r="A1250" s="118"/>
      <c r="B1250" s="112"/>
      <c r="C1250" s="113"/>
      <c r="D1250" s="114"/>
      <c r="E1250" s="115"/>
      <c r="F1250" s="116"/>
      <c r="G1250" s="117"/>
      <c r="H1250" s="4"/>
      <c r="I1250" s="36"/>
      <c r="J1250" s="37"/>
      <c r="K1250" s="38"/>
      <c r="L1250" s="34"/>
      <c r="N1250" s="35"/>
      <c r="O1250" s="3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196" customFormat="1">
      <c r="A1252" s="118"/>
      <c r="B1252" s="112"/>
      <c r="C1252" s="113"/>
      <c r="D1252" s="114"/>
      <c r="E1252" s="115"/>
      <c r="F1252" s="116"/>
      <c r="G1252" s="117"/>
      <c r="H1252" s="4"/>
      <c r="I1252" s="36"/>
      <c r="J1252" s="37"/>
      <c r="K1252" s="38"/>
      <c r="L1252" s="34"/>
      <c r="N1252" s="35"/>
      <c r="O1252" s="3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196" customFormat="1">
      <c r="A1254" s="118"/>
      <c r="B1254" s="112"/>
      <c r="C1254" s="113"/>
      <c r="D1254" s="114"/>
      <c r="E1254" s="115"/>
      <c r="F1254" s="116"/>
      <c r="G1254" s="117"/>
      <c r="H1254" s="4"/>
      <c r="I1254" s="36"/>
      <c r="J1254" s="37"/>
      <c r="K1254" s="38"/>
      <c r="L1254" s="34"/>
      <c r="N1254" s="35"/>
      <c r="O1254" s="3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196" customFormat="1">
      <c r="A1256" s="118"/>
      <c r="B1256" s="112"/>
      <c r="C1256" s="113"/>
      <c r="D1256" s="114"/>
      <c r="E1256" s="115"/>
      <c r="F1256" s="116"/>
      <c r="G1256" s="117"/>
      <c r="H1256" s="4"/>
      <c r="I1256" s="36"/>
      <c r="J1256" s="37"/>
      <c r="K1256" s="38"/>
      <c r="L1256" s="34"/>
      <c r="N1256" s="35"/>
      <c r="O1256" s="3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196" customFormat="1">
      <c r="A1258" s="118"/>
      <c r="B1258" s="112"/>
      <c r="C1258" s="113"/>
      <c r="D1258" s="114"/>
      <c r="E1258" s="115"/>
      <c r="F1258" s="116"/>
      <c r="G1258" s="117"/>
      <c r="H1258" s="4"/>
      <c r="I1258" s="36"/>
      <c r="J1258" s="37"/>
      <c r="K1258" s="38"/>
      <c r="L1258" s="34"/>
      <c r="N1258" s="35"/>
      <c r="O1258" s="3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196" customFormat="1">
      <c r="A1260" s="118"/>
      <c r="B1260" s="112"/>
      <c r="C1260" s="113"/>
      <c r="D1260" s="114"/>
      <c r="E1260" s="115"/>
      <c r="F1260" s="116"/>
      <c r="G1260" s="117"/>
      <c r="H1260" s="4"/>
      <c r="I1260" s="36"/>
      <c r="J1260" s="37"/>
      <c r="K1260" s="38"/>
      <c r="L1260" s="34"/>
      <c r="N1260" s="35"/>
      <c r="O1260" s="3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196" customFormat="1">
      <c r="A1261" s="118"/>
      <c r="B1261" s="112"/>
      <c r="C1261" s="113"/>
      <c r="D1261" s="114"/>
      <c r="E1261" s="115"/>
      <c r="F1261" s="116"/>
      <c r="G1261" s="117"/>
      <c r="H1261" s="4"/>
      <c r="I1261" s="36"/>
      <c r="J1261" s="37"/>
      <c r="K1261" s="38"/>
      <c r="L1261" s="34"/>
      <c r="N1261" s="35"/>
      <c r="O1261" s="3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196" customFormat="1">
      <c r="A1262" s="118"/>
      <c r="B1262" s="112"/>
      <c r="C1262" s="113"/>
      <c r="D1262" s="114"/>
      <c r="E1262" s="115"/>
      <c r="F1262" s="116"/>
      <c r="G1262" s="117"/>
      <c r="H1262" s="4"/>
      <c r="I1262" s="36"/>
      <c r="J1262" s="37"/>
      <c r="K1262" s="38"/>
      <c r="L1262" s="34"/>
      <c r="N1262" s="35"/>
      <c r="O1262" s="3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196" customFormat="1">
      <c r="A1264" s="118"/>
      <c r="B1264" s="112"/>
      <c r="C1264" s="113"/>
      <c r="D1264" s="114"/>
      <c r="E1264" s="115"/>
      <c r="F1264" s="116"/>
      <c r="G1264" s="117"/>
      <c r="H1264" s="4"/>
      <c r="I1264" s="36"/>
      <c r="J1264" s="37"/>
      <c r="K1264" s="38"/>
      <c r="L1264" s="34"/>
      <c r="N1264" s="35"/>
      <c r="O1264" s="3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196" customFormat="1">
      <c r="A1266" s="118"/>
      <c r="B1266" s="112"/>
      <c r="C1266" s="113"/>
      <c r="D1266" s="114"/>
      <c r="E1266" s="115"/>
      <c r="F1266" s="116"/>
      <c r="G1266" s="117"/>
      <c r="H1266" s="4"/>
      <c r="I1266" s="36"/>
      <c r="J1266" s="37"/>
      <c r="K1266" s="38"/>
      <c r="L1266" s="34"/>
      <c r="N1266" s="35"/>
      <c r="O1266" s="3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196" customFormat="1">
      <c r="A1268" s="118"/>
      <c r="B1268" s="112"/>
      <c r="C1268" s="113"/>
      <c r="D1268" s="114"/>
      <c r="E1268" s="115"/>
      <c r="F1268" s="116"/>
      <c r="G1268" s="117"/>
      <c r="H1268" s="4"/>
      <c r="I1268" s="36"/>
      <c r="J1268" s="37"/>
      <c r="K1268" s="38"/>
      <c r="L1268" s="34"/>
      <c r="N1268" s="35"/>
      <c r="O1268" s="3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196" customFormat="1">
      <c r="A1270" s="118"/>
      <c r="B1270" s="112"/>
      <c r="C1270" s="113"/>
      <c r="D1270" s="114"/>
      <c r="E1270" s="115"/>
      <c r="F1270" s="116"/>
      <c r="G1270" s="117"/>
      <c r="H1270" s="4"/>
      <c r="I1270" s="36"/>
      <c r="J1270" s="37"/>
      <c r="K1270" s="38"/>
      <c r="L1270" s="34"/>
      <c r="N1270" s="35"/>
      <c r="O1270" s="3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196" customFormat="1">
      <c r="A1271" s="118"/>
      <c r="B1271" s="112"/>
      <c r="C1271" s="113"/>
      <c r="D1271" s="114"/>
      <c r="E1271" s="115"/>
      <c r="F1271" s="116"/>
      <c r="G1271" s="117"/>
      <c r="H1271" s="4"/>
      <c r="I1271" s="36"/>
      <c r="J1271" s="37"/>
      <c r="K1271" s="38"/>
      <c r="L1271" s="34"/>
      <c r="N1271" s="35"/>
      <c r="O1271" s="3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196" customFormat="1">
      <c r="A1272" s="118"/>
      <c r="B1272" s="112"/>
      <c r="C1272" s="113"/>
      <c r="D1272" s="114"/>
      <c r="E1272" s="115"/>
      <c r="F1272" s="116"/>
      <c r="G1272" s="117"/>
      <c r="H1272" s="4"/>
      <c r="I1272" s="36"/>
      <c r="J1272" s="37"/>
      <c r="K1272" s="38"/>
      <c r="L1272" s="34"/>
      <c r="N1272" s="35"/>
      <c r="O1272" s="3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196" customFormat="1">
      <c r="A1274" s="118"/>
      <c r="B1274" s="112"/>
      <c r="C1274" s="113"/>
      <c r="D1274" s="114"/>
      <c r="E1274" s="115"/>
      <c r="F1274" s="116"/>
      <c r="G1274" s="117"/>
      <c r="H1274" s="4"/>
      <c r="I1274" s="36"/>
      <c r="J1274" s="37"/>
      <c r="K1274" s="38"/>
      <c r="L1274" s="34"/>
      <c r="N1274" s="35"/>
      <c r="O1274" s="3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196" customFormat="1">
      <c r="A1276" s="118"/>
      <c r="B1276" s="112"/>
      <c r="C1276" s="113"/>
      <c r="D1276" s="114"/>
      <c r="E1276" s="115"/>
      <c r="F1276" s="116"/>
      <c r="G1276" s="117"/>
      <c r="H1276" s="4"/>
      <c r="I1276" s="36"/>
      <c r="J1276" s="37"/>
      <c r="K1276" s="38"/>
      <c r="L1276" s="34"/>
      <c r="N1276" s="35"/>
      <c r="O1276" s="3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196" customFormat="1">
      <c r="A1278" s="118"/>
      <c r="B1278" s="112"/>
      <c r="C1278" s="113"/>
      <c r="D1278" s="114"/>
      <c r="E1278" s="115"/>
      <c r="F1278" s="116"/>
      <c r="G1278" s="117"/>
      <c r="H1278" s="4"/>
      <c r="I1278" s="36"/>
      <c r="J1278" s="37"/>
      <c r="K1278" s="38"/>
      <c r="L1278" s="34"/>
      <c r="N1278" s="35"/>
      <c r="O1278" s="3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196" customFormat="1">
      <c r="A1280" s="118"/>
      <c r="B1280" s="112"/>
      <c r="C1280" s="113"/>
      <c r="D1280" s="114"/>
      <c r="E1280" s="115"/>
      <c r="F1280" s="116"/>
      <c r="G1280" s="117"/>
      <c r="H1280" s="4"/>
      <c r="I1280" s="36"/>
      <c r="J1280" s="37"/>
      <c r="K1280" s="38"/>
      <c r="L1280" s="34"/>
      <c r="N1280" s="35"/>
      <c r="O1280" s="3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196" customFormat="1">
      <c r="A1281" s="118"/>
      <c r="B1281" s="112"/>
      <c r="C1281" s="113"/>
      <c r="D1281" s="114"/>
      <c r="E1281" s="115"/>
      <c r="F1281" s="116"/>
      <c r="G1281" s="117"/>
      <c r="H1281" s="4"/>
      <c r="I1281" s="36"/>
      <c r="J1281" s="37"/>
      <c r="K1281" s="38"/>
      <c r="L1281" s="34"/>
      <c r="N1281" s="35"/>
      <c r="O1281" s="3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196" customFormat="1">
      <c r="A1282" s="118"/>
      <c r="B1282" s="112"/>
      <c r="C1282" s="113"/>
      <c r="D1282" s="114"/>
      <c r="E1282" s="115"/>
      <c r="F1282" s="116"/>
      <c r="G1282" s="117"/>
      <c r="H1282" s="4"/>
      <c r="I1282" s="36"/>
      <c r="J1282" s="37"/>
      <c r="K1282" s="38"/>
      <c r="L1282" s="34"/>
      <c r="N1282" s="35"/>
      <c r="O1282" s="3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196" customFormat="1">
      <c r="A1283" s="118"/>
      <c r="B1283" s="112"/>
      <c r="C1283" s="113"/>
      <c r="D1283" s="114"/>
      <c r="E1283" s="115"/>
      <c r="F1283" s="116"/>
      <c r="G1283" s="117"/>
      <c r="H1283" s="4"/>
      <c r="I1283" s="36"/>
      <c r="J1283" s="37"/>
      <c r="K1283" s="38"/>
      <c r="L1283" s="34"/>
      <c r="N1283" s="35"/>
      <c r="O1283" s="3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196" customFormat="1">
      <c r="A1284" s="118"/>
      <c r="B1284" s="112"/>
      <c r="C1284" s="113"/>
      <c r="D1284" s="114"/>
      <c r="E1284" s="115"/>
      <c r="F1284" s="116"/>
      <c r="G1284" s="117"/>
      <c r="H1284" s="4"/>
      <c r="I1284" s="36"/>
      <c r="J1284" s="37"/>
      <c r="K1284" s="38"/>
      <c r="L1284" s="34"/>
      <c r="N1284" s="35"/>
      <c r="O1284" s="3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196" customFormat="1">
      <c r="A1285" s="118"/>
      <c r="B1285" s="112"/>
      <c r="C1285" s="113"/>
      <c r="D1285" s="114"/>
      <c r="E1285" s="115"/>
      <c r="F1285" s="116"/>
      <c r="G1285" s="117"/>
      <c r="H1285" s="4"/>
      <c r="I1285" s="36"/>
      <c r="J1285" s="37"/>
      <c r="K1285" s="38"/>
      <c r="L1285" s="34"/>
      <c r="N1285" s="35"/>
      <c r="O1285" s="3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196" customFormat="1">
      <c r="A1286" s="118"/>
      <c r="B1286" s="112"/>
      <c r="C1286" s="113"/>
      <c r="D1286" s="114"/>
      <c r="E1286" s="115"/>
      <c r="F1286" s="116"/>
      <c r="G1286" s="117"/>
      <c r="H1286" s="4"/>
      <c r="I1286" s="36"/>
      <c r="J1286" s="37"/>
      <c r="K1286" s="38"/>
      <c r="L1286" s="34"/>
      <c r="N1286" s="35"/>
      <c r="O1286" s="3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196" customFormat="1">
      <c r="A1287" s="118"/>
      <c r="B1287" s="112"/>
      <c r="C1287" s="113"/>
      <c r="D1287" s="114"/>
      <c r="E1287" s="115"/>
      <c r="F1287" s="116"/>
      <c r="G1287" s="117"/>
      <c r="H1287" s="4"/>
      <c r="I1287" s="36"/>
      <c r="J1287" s="37"/>
      <c r="K1287" s="38"/>
      <c r="L1287" s="34"/>
      <c r="N1287" s="35"/>
      <c r="O1287" s="3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196" customFormat="1">
      <c r="A1288" s="118"/>
      <c r="B1288" s="112"/>
      <c r="C1288" s="113"/>
      <c r="D1288" s="114"/>
      <c r="E1288" s="115"/>
      <c r="F1288" s="116"/>
      <c r="G1288" s="117"/>
      <c r="H1288" s="4"/>
      <c r="I1288" s="36"/>
      <c r="J1288" s="37"/>
      <c r="K1288" s="38"/>
      <c r="L1288" s="34"/>
      <c r="N1288" s="35"/>
      <c r="O1288" s="3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196" customFormat="1">
      <c r="A1289" s="118"/>
      <c r="B1289" s="112"/>
      <c r="C1289" s="113"/>
      <c r="D1289" s="114"/>
      <c r="E1289" s="115"/>
      <c r="F1289" s="116"/>
      <c r="G1289" s="117"/>
      <c r="H1289" s="4"/>
      <c r="I1289" s="36"/>
      <c r="J1289" s="37"/>
      <c r="K1289" s="38"/>
      <c r="L1289" s="34"/>
      <c r="N1289" s="35"/>
      <c r="O1289" s="3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196" customFormat="1">
      <c r="A1291" s="118"/>
      <c r="B1291" s="112"/>
      <c r="C1291" s="113"/>
      <c r="D1291" s="114"/>
      <c r="E1291" s="115"/>
      <c r="F1291" s="116"/>
      <c r="G1291" s="117"/>
      <c r="H1291" s="4"/>
      <c r="I1291" s="36"/>
      <c r="J1291" s="37"/>
      <c r="K1291" s="38"/>
      <c r="L1291" s="34"/>
      <c r="N1291" s="35"/>
      <c r="O1291" s="3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196" customFormat="1">
      <c r="A1292" s="118"/>
      <c r="B1292" s="112"/>
      <c r="C1292" s="113"/>
      <c r="D1292" s="114"/>
      <c r="E1292" s="115"/>
      <c r="F1292" s="116"/>
      <c r="G1292" s="117"/>
      <c r="H1292" s="4"/>
      <c r="I1292" s="36"/>
      <c r="J1292" s="37"/>
      <c r="K1292" s="38"/>
      <c r="L1292" s="34"/>
      <c r="N1292" s="35"/>
      <c r="O1292" s="3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196" customFormat="1">
      <c r="A1293" s="118"/>
      <c r="B1293" s="112"/>
      <c r="C1293" s="113"/>
      <c r="D1293" s="114"/>
      <c r="E1293" s="115"/>
      <c r="F1293" s="116"/>
      <c r="G1293" s="117"/>
      <c r="H1293" s="4"/>
      <c r="I1293" s="36"/>
      <c r="J1293" s="37"/>
      <c r="K1293" s="38"/>
      <c r="L1293" s="34"/>
      <c r="N1293" s="35"/>
      <c r="O1293" s="3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196" customFormat="1">
      <c r="A1294" s="118"/>
      <c r="B1294" s="112"/>
      <c r="C1294" s="113"/>
      <c r="D1294" s="114"/>
      <c r="E1294" s="115"/>
      <c r="F1294" s="116"/>
      <c r="G1294" s="117"/>
      <c r="H1294" s="4"/>
      <c r="I1294" s="36"/>
      <c r="J1294" s="37"/>
      <c r="K1294" s="38"/>
      <c r="L1294" s="34"/>
      <c r="N1294" s="35"/>
      <c r="O1294" s="3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196" customFormat="1">
      <c r="A1295" s="118"/>
      <c r="B1295" s="112"/>
      <c r="C1295" s="113"/>
      <c r="D1295" s="114"/>
      <c r="E1295" s="115"/>
      <c r="F1295" s="116"/>
      <c r="G1295" s="117"/>
      <c r="H1295" s="4"/>
      <c r="I1295" s="36"/>
      <c r="J1295" s="37"/>
      <c r="K1295" s="38"/>
      <c r="L1295" s="34"/>
      <c r="N1295" s="35"/>
      <c r="O1295" s="3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196" customFormat="1">
      <c r="A1296" s="118"/>
      <c r="B1296" s="112"/>
      <c r="C1296" s="113"/>
      <c r="D1296" s="114"/>
      <c r="E1296" s="115"/>
      <c r="F1296" s="116"/>
      <c r="G1296" s="117"/>
      <c r="H1296" s="4"/>
      <c r="I1296" s="36"/>
      <c r="J1296" s="37"/>
      <c r="K1296" s="38"/>
      <c r="L1296" s="34"/>
      <c r="N1296" s="35"/>
      <c r="O1296" s="3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196" customFormat="1">
      <c r="A1297" s="118"/>
      <c r="B1297" s="112"/>
      <c r="C1297" s="113"/>
      <c r="D1297" s="114"/>
      <c r="E1297" s="115"/>
      <c r="F1297" s="116"/>
      <c r="G1297" s="117"/>
      <c r="H1297" s="4"/>
      <c r="I1297" s="36"/>
      <c r="J1297" s="37"/>
      <c r="K1297" s="38"/>
      <c r="L1297" s="34"/>
      <c r="N1297" s="35"/>
      <c r="O1297" s="3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196" customFormat="1">
      <c r="A1299" s="118"/>
      <c r="B1299" s="112"/>
      <c r="C1299" s="113"/>
      <c r="D1299" s="114"/>
      <c r="E1299" s="115"/>
      <c r="F1299" s="116"/>
      <c r="G1299" s="117"/>
      <c r="H1299" s="4"/>
      <c r="I1299" s="36"/>
      <c r="J1299" s="37"/>
      <c r="K1299" s="38"/>
      <c r="L1299" s="34"/>
      <c r="N1299" s="35"/>
      <c r="O1299" s="3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196" customFormat="1">
      <c r="A1301" s="118"/>
      <c r="B1301" s="112"/>
      <c r="C1301" s="113"/>
      <c r="D1301" s="114"/>
      <c r="E1301" s="115"/>
      <c r="F1301" s="116"/>
      <c r="G1301" s="117"/>
      <c r="H1301" s="4"/>
      <c r="I1301" s="36"/>
      <c r="J1301" s="37"/>
      <c r="K1301" s="38"/>
      <c r="L1301" s="34"/>
      <c r="N1301" s="35"/>
      <c r="O1301" s="3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196" customFormat="1">
      <c r="A1303" s="118"/>
      <c r="B1303" s="112"/>
      <c r="C1303" s="113"/>
      <c r="D1303" s="114"/>
      <c r="E1303" s="115"/>
      <c r="F1303" s="116"/>
      <c r="G1303" s="117"/>
      <c r="H1303" s="4"/>
      <c r="I1303" s="36"/>
      <c r="J1303" s="37"/>
      <c r="K1303" s="38"/>
      <c r="L1303" s="34"/>
      <c r="N1303" s="35"/>
      <c r="O1303" s="3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196" customFormat="1">
      <c r="A1305" s="118"/>
      <c r="B1305" s="112"/>
      <c r="C1305" s="113"/>
      <c r="D1305" s="114"/>
      <c r="E1305" s="115"/>
      <c r="F1305" s="116"/>
      <c r="G1305" s="117"/>
      <c r="H1305" s="4"/>
      <c r="I1305" s="36"/>
      <c r="J1305" s="37"/>
      <c r="K1305" s="38"/>
      <c r="L1305" s="34"/>
      <c r="N1305" s="35"/>
      <c r="O1305" s="3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196" customFormat="1">
      <c r="A1306" s="118"/>
      <c r="B1306" s="112"/>
      <c r="C1306" s="113"/>
      <c r="D1306" s="114"/>
      <c r="E1306" s="115"/>
      <c r="F1306" s="116"/>
      <c r="G1306" s="117"/>
      <c r="H1306" s="4"/>
      <c r="I1306" s="36"/>
      <c r="J1306" s="37"/>
      <c r="K1306" s="38"/>
      <c r="L1306" s="34"/>
      <c r="N1306" s="35"/>
      <c r="O1306" s="3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196" customFormat="1">
      <c r="A1307" s="118"/>
      <c r="B1307" s="112"/>
      <c r="C1307" s="113"/>
      <c r="D1307" s="114"/>
      <c r="E1307" s="115"/>
      <c r="F1307" s="116"/>
      <c r="G1307" s="117"/>
      <c r="H1307" s="4"/>
      <c r="I1307" s="36"/>
      <c r="J1307" s="37"/>
      <c r="K1307" s="38"/>
      <c r="L1307" s="34"/>
      <c r="N1307" s="35"/>
      <c r="O1307" s="3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3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92"/>
  <sheetViews>
    <sheetView tabSelected="1" view="pageBreakPreview" topLeftCell="H1" zoomScaleNormal="120" zoomScaleSheetLayoutView="100" workbookViewId="0">
      <selection activeCell="Q1" sqref="Q1:T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7109375" style="248" bestFit="1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7109375" style="310" customWidth="1"/>
    <col min="14" max="14" width="17.28515625" style="310" customWidth="1"/>
    <col min="15" max="15" width="17.140625" style="310" customWidth="1"/>
    <col min="16" max="16" width="16.28515625" style="239" customWidth="1"/>
    <col min="17" max="17" width="14.140625" style="239" customWidth="1"/>
    <col min="18" max="18" width="14.7109375" style="239" customWidth="1"/>
    <col min="19" max="19" width="17.7109375" style="239" bestFit="1" customWidth="1"/>
    <col min="20" max="20" width="15.7109375" style="239" customWidth="1"/>
    <col min="21" max="16384" width="9.140625" style="239"/>
  </cols>
  <sheetData>
    <row r="1" spans="1:20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20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20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20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20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598</v>
      </c>
      <c r="O5" s="382"/>
      <c r="P5" s="382"/>
    </row>
    <row r="6" spans="1:20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20" ht="44.25" customHeight="1">
      <c r="A7" s="254" t="s">
        <v>490</v>
      </c>
      <c r="H7" s="369" t="s">
        <v>736</v>
      </c>
      <c r="I7" s="369"/>
      <c r="J7" s="369"/>
      <c r="K7" s="369"/>
      <c r="L7" s="369"/>
      <c r="M7" s="369"/>
      <c r="N7" s="369"/>
      <c r="O7" s="369"/>
      <c r="P7" s="369"/>
    </row>
    <row r="8" spans="1:20">
      <c r="A8" s="241"/>
      <c r="H8" s="242"/>
      <c r="I8" s="242"/>
      <c r="J8" s="242"/>
      <c r="K8" s="242"/>
      <c r="L8" s="242"/>
      <c r="M8" s="242"/>
      <c r="N8" s="242"/>
      <c r="O8" s="242"/>
    </row>
    <row r="9" spans="1:20">
      <c r="A9" s="241"/>
      <c r="I9" s="249"/>
      <c r="J9" s="250"/>
      <c r="K9" s="250"/>
      <c r="L9" s="251"/>
      <c r="M9" s="252"/>
      <c r="N9" s="253"/>
      <c r="O9" s="372" t="s">
        <v>97</v>
      </c>
      <c r="P9" s="372"/>
    </row>
    <row r="10" spans="1:20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20" s="254" customFormat="1" ht="32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  <c r="R11" s="325"/>
      <c r="S11" s="325"/>
    </row>
    <row r="12" spans="1:20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  <c r="Q12" s="240"/>
      <c r="R12" s="240"/>
      <c r="S12" s="240"/>
    </row>
    <row r="13" spans="1:20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9967117.0000000019</v>
      </c>
      <c r="O13" s="262">
        <f>+O14+O116+O148+O332+O420+O490+O503+O586+O684+O774</f>
        <v>-1330052.1000000001</v>
      </c>
      <c r="P13" s="262">
        <f>+P14+P116+P148+P332+P420+P490+P503+P586+P684+P774</f>
        <v>7511658.7000000011</v>
      </c>
      <c r="Q13" s="238"/>
      <c r="R13" s="326"/>
      <c r="S13" s="238"/>
      <c r="T13" s="327"/>
    </row>
    <row r="14" spans="1:20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592179.80000000005</v>
      </c>
      <c r="O14" s="262">
        <f>+O16+O67+O85+O91+O106</f>
        <v>310098.7</v>
      </c>
      <c r="P14" s="262">
        <f>+P16+P67+P85+P91+P106</f>
        <v>282081.09999999998</v>
      </c>
      <c r="R14" s="238"/>
      <c r="T14" s="327"/>
    </row>
    <row r="15" spans="1:20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R15" s="327"/>
      <c r="S15" s="238"/>
    </row>
    <row r="16" spans="1:20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313231.5</v>
      </c>
      <c r="O16" s="269">
        <f>+O18+O61</f>
        <v>284740.90000000002</v>
      </c>
      <c r="P16" s="269">
        <f>+P18+P61</f>
        <v>28490.6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 ht="25.5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312526.5</v>
      </c>
      <c r="O18" s="235">
        <f>+O20+O56</f>
        <v>284035.90000000002</v>
      </c>
      <c r="P18" s="235">
        <f>+P20+P56</f>
        <v>28490.6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292130.7</v>
      </c>
      <c r="O20" s="274">
        <f>SUM(O21:O55)</f>
        <v>282690.7</v>
      </c>
      <c r="P20" s="274">
        <f>SUM(P21:P55)</f>
        <v>9440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59.2</v>
      </c>
      <c r="O24" s="223">
        <v>59.2</v>
      </c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16766.599999999999</v>
      </c>
      <c r="O25" s="223">
        <v>16766.599999999999</v>
      </c>
      <c r="P25" s="223"/>
      <c r="S25" s="238"/>
    </row>
    <row r="26" spans="1:22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1443</v>
      </c>
      <c r="O26" s="223">
        <v>1443</v>
      </c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1449.3</v>
      </c>
      <c r="O33" s="223">
        <v>1449.3</v>
      </c>
      <c r="P33" s="223"/>
      <c r="Q33" s="237"/>
      <c r="R33" s="237"/>
      <c r="S33" s="238"/>
      <c r="T33" s="237"/>
      <c r="U33" s="237"/>
      <c r="V33" s="237"/>
    </row>
    <row r="34" spans="1:22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59500</v>
      </c>
      <c r="O34" s="223">
        <v>59500</v>
      </c>
      <c r="P34" s="223"/>
      <c r="Q34" s="237"/>
      <c r="R34" s="237"/>
      <c r="S34" s="238"/>
      <c r="T34" s="237"/>
      <c r="U34" s="237"/>
      <c r="V34" s="237"/>
    </row>
    <row r="35" spans="1:22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132</v>
      </c>
      <c r="O35" s="223">
        <v>132</v>
      </c>
      <c r="P35" s="223"/>
      <c r="Q35" s="237"/>
      <c r="R35" s="237"/>
      <c r="S35" s="238"/>
      <c r="T35" s="237"/>
      <c r="U35" s="237"/>
      <c r="V35" s="237"/>
    </row>
    <row r="36" spans="1:22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10</v>
      </c>
      <c r="O36" s="223">
        <v>10</v>
      </c>
      <c r="P36" s="223"/>
      <c r="Q36" s="237"/>
      <c r="R36" s="237"/>
      <c r="S36" s="238"/>
      <c r="T36" s="237"/>
      <c r="U36" s="237"/>
      <c r="V36" s="237"/>
    </row>
    <row r="37" spans="1:22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3960</v>
      </c>
      <c r="O37" s="223">
        <v>3960</v>
      </c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8921.4</v>
      </c>
      <c r="O40" s="223">
        <v>8921.4</v>
      </c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350</v>
      </c>
      <c r="O42" s="223">
        <v>350</v>
      </c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190099.20000000001</v>
      </c>
      <c r="O44" s="223">
        <v>190099.20000000001</v>
      </c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9440</v>
      </c>
      <c r="O52" s="223"/>
      <c r="P52" s="223">
        <v>9440</v>
      </c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t="16.149999999999999" hidden="1" customHeight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t="16.149999999999999" hidden="1" customHeight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20395.8</v>
      </c>
      <c r="O56" s="274">
        <f>SUM(O57:O60)</f>
        <v>1345.2</v>
      </c>
      <c r="P56" s="274">
        <f>SUM(P57:P60)</f>
        <v>19050.599999999999</v>
      </c>
      <c r="Q56" s="237"/>
      <c r="R56" s="237"/>
      <c r="S56" s="238"/>
      <c r="T56" s="237"/>
      <c r="U56" s="237"/>
      <c r="V56" s="237"/>
    </row>
    <row r="57" spans="1:22" ht="25.9" customHeight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1345.2</v>
      </c>
      <c r="O57" s="223">
        <v>1345.2</v>
      </c>
      <c r="P57" s="223"/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2.9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630.6</v>
      </c>
      <c r="O59" s="223"/>
      <c r="P59" s="223">
        <v>630.6</v>
      </c>
      <c r="Q59" s="237"/>
      <c r="R59" s="237"/>
      <c r="S59" s="238"/>
      <c r="T59" s="237"/>
      <c r="U59" s="237"/>
      <c r="V59" s="237"/>
    </row>
    <row r="60" spans="1:22" ht="19.899999999999999" customHeight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18420</v>
      </c>
      <c r="O60" s="223"/>
      <c r="P60" s="223">
        <v>18420</v>
      </c>
      <c r="Q60" s="237"/>
      <c r="R60" s="237"/>
      <c r="S60" s="238"/>
      <c r="T60" s="237"/>
      <c r="U60" s="237"/>
      <c r="V60" s="237"/>
    </row>
    <row r="61" spans="1:22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705</v>
      </c>
      <c r="O61" s="235">
        <f t="shared" ref="O61:P61" si="3">+O63+O65</f>
        <v>705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705</v>
      </c>
      <c r="O65" s="274">
        <f>SUM(O66)</f>
        <v>705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705</v>
      </c>
      <c r="O66" s="223">
        <v>705</v>
      </c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12000</v>
      </c>
      <c r="O85" s="269">
        <f>+O87</f>
        <v>12000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12000</v>
      </c>
      <c r="O87" s="235">
        <f>+O89+O92+O94+O96+O98</f>
        <v>12000</v>
      </c>
      <c r="P87" s="235">
        <f>+P89+P92+P94+P96+P98</f>
        <v>0</v>
      </c>
      <c r="Q87" s="237"/>
      <c r="R87" s="237"/>
      <c r="S87" s="238"/>
      <c r="T87" s="237"/>
      <c r="U87" s="237"/>
      <c r="V87" s="237"/>
    </row>
    <row r="88" spans="1:22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12000</v>
      </c>
      <c r="O89" s="274">
        <f>+O90</f>
        <v>12000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12000</v>
      </c>
      <c r="O90" s="223">
        <v>12000</v>
      </c>
      <c r="P90" s="223"/>
      <c r="Q90" s="237"/>
      <c r="R90" s="237"/>
      <c r="S90" s="238"/>
      <c r="T90" s="237"/>
      <c r="U90" s="237"/>
      <c r="V90" s="237"/>
    </row>
    <row r="91" spans="1:22" ht="27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253590.5</v>
      </c>
      <c r="O91" s="269">
        <f>+O93</f>
        <v>0</v>
      </c>
      <c r="P91" s="269">
        <f>+P93</f>
        <v>253590.5</v>
      </c>
      <c r="Q91" s="237"/>
      <c r="R91" s="237"/>
      <c r="S91" s="238"/>
      <c r="T91" s="237"/>
      <c r="U91" s="237"/>
      <c r="V91" s="237"/>
    </row>
    <row r="92" spans="1:22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253590.5</v>
      </c>
      <c r="O93" s="235">
        <f t="shared" ref="O93" si="7">+O95+O98+O100+O102+O104</f>
        <v>0</v>
      </c>
      <c r="P93" s="235">
        <f>+P95+P98+P100+P102+P104</f>
        <v>253590.5</v>
      </c>
      <c r="Q93" s="237"/>
      <c r="R93" s="237"/>
      <c r="S93" s="238"/>
      <c r="T93" s="237"/>
      <c r="U93" s="237"/>
      <c r="V93" s="237"/>
    </row>
    <row r="94" spans="1:22">
      <c r="A94" s="254" t="str">
        <f t="shared" ref="A94:A181" si="8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>
      <c r="A95" s="254" t="str">
        <f t="shared" si="8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233666.2</v>
      </c>
      <c r="O95" s="274">
        <f>SUM(O96:O97)</f>
        <v>0</v>
      </c>
      <c r="P95" s="274">
        <f>SUM(P97)</f>
        <v>233666.2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9">O96+P96</f>
        <v>0</v>
      </c>
      <c r="O96" s="223"/>
      <c r="P96" s="223"/>
      <c r="Q96" s="237"/>
      <c r="R96" s="237"/>
      <c r="S96" s="238"/>
      <c r="T96" s="237"/>
      <c r="U96" s="237"/>
      <c r="V96" s="237"/>
    </row>
    <row r="97" spans="1:22">
      <c r="A97" s="254" t="str">
        <f t="shared" si="8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233666.2</v>
      </c>
      <c r="O97" s="223"/>
      <c r="P97" s="223">
        <f>4970+2160+1469+47925+177142.2</f>
        <v>233666.2</v>
      </c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8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8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9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32.450000000000003" customHeight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19924.3</v>
      </c>
      <c r="O100" s="274">
        <f>SUM(O101)</f>
        <v>0</v>
      </c>
      <c r="P100" s="274">
        <f>SUM(P101)</f>
        <v>19924.3</v>
      </c>
      <c r="Q100" s="237"/>
      <c r="R100" s="237"/>
      <c r="S100" s="238"/>
      <c r="T100" s="237"/>
      <c r="U100" s="237"/>
      <c r="V100" s="237"/>
    </row>
    <row r="101" spans="1:22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0">O101+P101</f>
        <v>19924.3</v>
      </c>
      <c r="O101" s="223">
        <v>0</v>
      </c>
      <c r="P101" s="223">
        <v>19924.3</v>
      </c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8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8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9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8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8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9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>
      <c r="A106" s="254" t="str">
        <f t="shared" si="8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13357.8</v>
      </c>
      <c r="O106" s="269">
        <f>+O108</f>
        <v>13357.8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>
      <c r="A107" s="254" t="str">
        <f t="shared" si="8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>
      <c r="A108" s="254" t="str">
        <f t="shared" si="8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13357.8</v>
      </c>
      <c r="O108" s="235">
        <f>+O110+O113</f>
        <v>13357.8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>
      <c r="A109" s="254" t="str">
        <f t="shared" si="8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8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8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1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8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1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>
      <c r="A113" s="254" t="str">
        <f t="shared" si="8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13357.8</v>
      </c>
      <c r="O113" s="274">
        <f>SUM(O114:O115)</f>
        <v>13357.8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>
      <c r="A114" s="254" t="str">
        <f t="shared" si="8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1"/>
        <v>13357.8</v>
      </c>
      <c r="O114" s="223">
        <f>520+12837.8</f>
        <v>13357.8</v>
      </c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8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1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>
      <c r="A116" s="254" t="str">
        <f t="shared" si="8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1084</v>
      </c>
      <c r="O116" s="262">
        <f>+O118+O135</f>
        <v>160</v>
      </c>
      <c r="P116" s="262">
        <f>+P118+P135</f>
        <v>924</v>
      </c>
      <c r="Q116" s="237"/>
      <c r="R116" s="237"/>
      <c r="S116" s="238"/>
      <c r="T116" s="237"/>
      <c r="U116" s="237"/>
      <c r="V116" s="237"/>
    </row>
    <row r="117" spans="1:22">
      <c r="A117" s="254" t="str">
        <f t="shared" si="8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>
      <c r="A118" s="254" t="str">
        <f t="shared" si="8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924</v>
      </c>
      <c r="O118" s="269">
        <f>+O120</f>
        <v>0</v>
      </c>
      <c r="P118" s="269">
        <f>+P120</f>
        <v>924</v>
      </c>
      <c r="Q118" s="237"/>
      <c r="R118" s="237"/>
      <c r="S118" s="238"/>
      <c r="T118" s="237"/>
      <c r="U118" s="237"/>
      <c r="V118" s="237"/>
    </row>
    <row r="119" spans="1:22">
      <c r="A119" s="254" t="str">
        <f t="shared" si="8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>
      <c r="A120" s="254" t="str">
        <f t="shared" si="8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924</v>
      </c>
      <c r="O120" s="235">
        <f>+O122</f>
        <v>0</v>
      </c>
      <c r="P120" s="235">
        <f>+P122</f>
        <v>924</v>
      </c>
      <c r="Q120" s="237"/>
      <c r="R120" s="237"/>
      <c r="S120" s="238"/>
      <c r="T120" s="237"/>
      <c r="U120" s="237"/>
      <c r="V120" s="237"/>
    </row>
    <row r="121" spans="1:22">
      <c r="A121" s="254" t="str">
        <f t="shared" si="8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>
      <c r="A122" s="254" t="str">
        <f t="shared" si="8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924</v>
      </c>
      <c r="O122" s="274">
        <f>SUM(O123:O134)</f>
        <v>0</v>
      </c>
      <c r="P122" s="274">
        <f>SUM(P123:P134)</f>
        <v>924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8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2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2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8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2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8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2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8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2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8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2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8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2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8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2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8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2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>
      <c r="A132" s="254" t="str">
        <f t="shared" si="8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2"/>
        <v>924</v>
      </c>
      <c r="O132" s="223"/>
      <c r="P132" s="223">
        <f>574+350</f>
        <v>924</v>
      </c>
      <c r="Q132" s="237"/>
      <c r="R132" s="237"/>
      <c r="S132" s="238"/>
      <c r="T132" s="237"/>
      <c r="U132" s="237"/>
      <c r="V132" s="237"/>
    </row>
    <row r="133" spans="1:22" ht="21" hidden="1" customHeight="1">
      <c r="A133" s="284" t="str">
        <f t="shared" si="8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2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8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2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>
      <c r="A135" s="254" t="str">
        <f t="shared" si="8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160</v>
      </c>
      <c r="O135" s="269">
        <f>+O137</f>
        <v>160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>
      <c r="A136" s="254" t="str">
        <f t="shared" si="8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>
      <c r="A137" s="254" t="str">
        <f t="shared" si="8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3">+N139+N145</f>
        <v>160</v>
      </c>
      <c r="O137" s="235">
        <f t="shared" si="13"/>
        <v>160</v>
      </c>
      <c r="P137" s="235">
        <f t="shared" si="13"/>
        <v>0</v>
      </c>
      <c r="Q137" s="237"/>
      <c r="R137" s="237"/>
      <c r="S137" s="238"/>
      <c r="T137" s="237"/>
      <c r="U137" s="237"/>
      <c r="V137" s="237"/>
    </row>
    <row r="138" spans="1:22">
      <c r="A138" s="254" t="str">
        <f t="shared" si="8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8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8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4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8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4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8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4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8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4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8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4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customHeight="1">
      <c r="A145" s="254" t="str">
        <f t="shared" si="8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160</v>
      </c>
      <c r="O145" s="274">
        <f>SUM(O146:O147)</f>
        <v>160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>
      <c r="A146" s="254" t="str">
        <f t="shared" si="8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4"/>
        <v>160</v>
      </c>
      <c r="O146" s="223">
        <v>160</v>
      </c>
      <c r="P146" s="223"/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8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4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customHeight="1">
      <c r="A148" s="254" t="str">
        <f t="shared" si="8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3333364.5</v>
      </c>
      <c r="O148" s="262">
        <f>+O150+O173+O184+O273+O285</f>
        <v>-64411.8</v>
      </c>
      <c r="P148" s="262">
        <f>+P150+P173+P184+P273+P285</f>
        <v>3397776.3000000003</v>
      </c>
      <c r="Q148" s="237"/>
      <c r="R148" s="237"/>
      <c r="S148" s="238"/>
      <c r="T148" s="237"/>
      <c r="U148" s="237"/>
      <c r="V148" s="237"/>
    </row>
    <row r="149" spans="1:22">
      <c r="A149" s="254" t="str">
        <f t="shared" si="8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571297.9</v>
      </c>
      <c r="O150" s="269">
        <f>O152</f>
        <v>-71752.600000000006</v>
      </c>
      <c r="P150" s="269">
        <f>+P152</f>
        <v>643050.5</v>
      </c>
      <c r="Q150" s="237"/>
      <c r="R150" s="237"/>
      <c r="S150" s="238"/>
      <c r="T150" s="237"/>
      <c r="U150" s="237"/>
      <c r="V150" s="237"/>
    </row>
    <row r="151" spans="1:22">
      <c r="A151" s="254" t="str">
        <f t="shared" si="8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>
      <c r="A152" s="254" t="str">
        <f t="shared" si="8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571297.9</v>
      </c>
      <c r="O152" s="235">
        <f>+O154+O156+O158+O161+O164+O166+O168+O170</f>
        <v>-71752.600000000006</v>
      </c>
      <c r="P152" s="235">
        <f t="shared" ref="P152" si="15">+P154+P156+P158+P161+P164+P166+P168+P170</f>
        <v>643050.5</v>
      </c>
      <c r="Q152" s="237"/>
      <c r="R152" s="237"/>
      <c r="S152" s="238"/>
      <c r="T152" s="237"/>
      <c r="U152" s="237"/>
      <c r="V152" s="237"/>
    </row>
    <row r="153" spans="1:22">
      <c r="A153" s="254" t="str">
        <f t="shared" si="8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8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t="23.25" hidden="1" customHeight="1">
      <c r="A155" s="254" t="str">
        <f t="shared" si="8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6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8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8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6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42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7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7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customHeight="1">
      <c r="A161" s="254" t="str">
        <f t="shared" ref="A161:A172" si="18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760</v>
      </c>
      <c r="M161" s="268"/>
      <c r="N161" s="274">
        <f>O161+P161</f>
        <v>519510.5</v>
      </c>
      <c r="O161" s="274">
        <f>SUM(O162:O163)</f>
        <v>0</v>
      </c>
      <c r="P161" s="274">
        <f>SUM(P162:P163)</f>
        <v>519510.5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8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" si="19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>
      <c r="A163" s="254" t="str">
        <f t="shared" si="18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ref="N163:N165" si="20">O163+P163</f>
        <v>519510.5</v>
      </c>
      <c r="O163" s="223"/>
      <c r="P163" s="223">
        <f>450000+6510.5+63000</f>
        <v>519510.5</v>
      </c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8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8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/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8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8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customHeight="1">
      <c r="A168" s="254" t="str">
        <f t="shared" si="18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-71752.600000000006</v>
      </c>
      <c r="O168" s="274">
        <f>SUM(O169:O169)</f>
        <v>-71752.600000000006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>
      <c r="A169" s="254" t="str">
        <f t="shared" si="18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-71752.600000000006</v>
      </c>
      <c r="O169" s="223">
        <v>-71752.600000000006</v>
      </c>
      <c r="P169" s="223">
        <v>0</v>
      </c>
      <c r="Q169" s="237"/>
      <c r="R169" s="237"/>
      <c r="S169" s="238"/>
      <c r="T169" s="237"/>
      <c r="U169" s="237"/>
      <c r="V169" s="237"/>
    </row>
    <row r="170" spans="1:22" ht="42.6" customHeight="1">
      <c r="A170" s="254" t="str">
        <f t="shared" si="18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123540</v>
      </c>
      <c r="O170" s="274">
        <f>SUM(O171:O172)</f>
        <v>0</v>
      </c>
      <c r="P170" s="274">
        <f>SUM(P171:P172)</f>
        <v>123540</v>
      </c>
      <c r="Q170" s="237"/>
      <c r="R170" s="237"/>
      <c r="S170" s="238"/>
      <c r="T170" s="237"/>
      <c r="U170" s="237"/>
      <c r="V170" s="237"/>
    </row>
    <row r="171" spans="1:22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123540</v>
      </c>
      <c r="O171" s="223"/>
      <c r="P171" s="223">
        <v>123540</v>
      </c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8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/>
      <c r="P172" s="223"/>
      <c r="Q172" s="237"/>
      <c r="R172" s="237"/>
      <c r="S172" s="238"/>
      <c r="T172" s="237"/>
      <c r="U172" s="237"/>
      <c r="V172" s="237"/>
    </row>
    <row r="173" spans="1:22" ht="27">
      <c r="A173" s="254" t="str">
        <f t="shared" si="8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538568.9</v>
      </c>
      <c r="O173" s="269">
        <f t="shared" ref="O173:P173" si="23">+O175+O179</f>
        <v>0</v>
      </c>
      <c r="P173" s="269">
        <f t="shared" si="23"/>
        <v>538568.9</v>
      </c>
      <c r="Q173" s="237"/>
      <c r="R173" s="237"/>
      <c r="S173" s="238"/>
      <c r="T173" s="237"/>
      <c r="U173" s="237"/>
      <c r="V173" s="237"/>
    </row>
    <row r="174" spans="1:22">
      <c r="A174" s="254" t="str">
        <f t="shared" si="8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/>
      <c r="P178" s="223"/>
      <c r="Q178" s="237"/>
      <c r="R178" s="237"/>
      <c r="S178" s="238"/>
      <c r="T178" s="237"/>
      <c r="U178" s="237"/>
      <c r="V178" s="237"/>
    </row>
    <row r="179" spans="1:22">
      <c r="A179" s="254" t="str">
        <f t="shared" si="8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538568.9</v>
      </c>
      <c r="O179" s="235">
        <f>+O181</f>
        <v>0</v>
      </c>
      <c r="P179" s="235">
        <f>+P181</f>
        <v>538568.9</v>
      </c>
      <c r="Q179" s="237"/>
      <c r="R179" s="237"/>
      <c r="S179" s="238"/>
      <c r="T179" s="237"/>
      <c r="U179" s="237"/>
      <c r="V179" s="237"/>
    </row>
    <row r="180" spans="1:22">
      <c r="A180" s="254" t="str">
        <f t="shared" si="8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>
      <c r="A181" s="254" t="str">
        <f t="shared" si="8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538568.9</v>
      </c>
      <c r="O181" s="274">
        <f>SUM(O182:O183)</f>
        <v>0</v>
      </c>
      <c r="P181" s="274">
        <f>SUM(P182:P183)</f>
        <v>538568.9</v>
      </c>
      <c r="Q181" s="237"/>
      <c r="R181" s="237"/>
      <c r="S181" s="238"/>
      <c r="T181" s="237"/>
      <c r="U181" s="237"/>
      <c r="V181" s="237"/>
    </row>
    <row r="182" spans="1:22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538568.9</v>
      </c>
      <c r="O182" s="223"/>
      <c r="P182" s="223">
        <f>3512.7+540+6449.9+528066.3</f>
        <v>538568.9</v>
      </c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2221047.7000000002</v>
      </c>
      <c r="O184" s="269">
        <f>+O186+O259</f>
        <v>4890.8</v>
      </c>
      <c r="P184" s="269">
        <f>+P186+P259</f>
        <v>2216156.9000000004</v>
      </c>
      <c r="Q184" s="237"/>
      <c r="R184" s="237"/>
      <c r="S184" s="238"/>
      <c r="T184" s="237"/>
      <c r="U184" s="237"/>
      <c r="V184" s="237"/>
    </row>
    <row r="185" spans="1:22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1382976.4000000001</v>
      </c>
      <c r="O186" s="235">
        <f>+O188+O191+O193+O197+O201+O212+O217+O219+O225+O232+O236+O239+O243+O250+O253+O255+O206+O257</f>
        <v>6819.5</v>
      </c>
      <c r="P186" s="235">
        <f>+P188+P191+P193+P197+P201+P212+P217+P219+P225+P232+P236+P239+P243+P250+P253+P255+P206+P257</f>
        <v>1376156.9000000001</v>
      </c>
      <c r="Q186" s="237"/>
      <c r="R186" s="237"/>
      <c r="S186" s="238"/>
      <c r="T186" s="237"/>
      <c r="U186" s="237"/>
      <c r="V186" s="237"/>
    </row>
    <row r="187" spans="1:22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259688.4</v>
      </c>
      <c r="O188" s="274">
        <f>SUM(O189:O190)</f>
        <v>2951.6</v>
      </c>
      <c r="P188" s="274">
        <f>SUM(P189:P190)</f>
        <v>256736.8</v>
      </c>
      <c r="Q188" s="237"/>
      <c r="R188" s="237"/>
      <c r="S188" s="238"/>
      <c r="T188" s="237"/>
      <c r="U188" s="237"/>
      <c r="V188" s="237"/>
    </row>
    <row r="189" spans="1:22" ht="27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2951.6</v>
      </c>
      <c r="O189" s="222">
        <f>304+27+2620.6</f>
        <v>2951.6</v>
      </c>
      <c r="P189" s="222"/>
      <c r="Q189" s="237"/>
      <c r="R189" s="237"/>
      <c r="S189" s="238"/>
      <c r="T189" s="237"/>
      <c r="U189" s="237"/>
      <c r="V189" s="237"/>
    </row>
    <row r="190" spans="1:22" ht="2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256736.8</v>
      </c>
      <c r="O190" s="223"/>
      <c r="P190" s="223">
        <f>732.5+152128.3+103876</f>
        <v>256736.8</v>
      </c>
      <c r="Q190" s="237"/>
      <c r="R190" s="237"/>
      <c r="S190" s="238"/>
      <c r="T190" s="237"/>
      <c r="U190" s="237"/>
      <c r="V190" s="237"/>
    </row>
    <row r="191" spans="1:22" ht="44.45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-991.5</v>
      </c>
      <c r="O191" s="274">
        <f>SUM(O192)</f>
        <v>-991.5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-991.5</v>
      </c>
      <c r="O192" s="223">
        <v>-991.5</v>
      </c>
      <c r="P192" s="223"/>
      <c r="Q192" s="237"/>
      <c r="R192" s="237"/>
      <c r="S192" s="238"/>
      <c r="T192" s="237"/>
      <c r="U192" s="237"/>
      <c r="V192" s="237"/>
    </row>
    <row r="193" spans="1:22" hidden="1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0</v>
      </c>
      <c r="O193" s="274">
        <f>SUM(O194:O196)</f>
        <v>0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5.5" hidden="1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0</v>
      </c>
      <c r="O194" s="223"/>
      <c r="P194" s="223"/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99045.1</v>
      </c>
      <c r="O197" s="274">
        <f>SUM(O198:O200)</f>
        <v>0</v>
      </c>
      <c r="P197" s="274">
        <f>SUM(P198:P200)</f>
        <v>99045.1</v>
      </c>
      <c r="Q197" s="237"/>
      <c r="R197" s="237"/>
      <c r="S197" s="238"/>
      <c r="T197" s="237"/>
      <c r="U197" s="237"/>
      <c r="V197" s="237"/>
    </row>
    <row r="198" spans="1:22" ht="29.25" hidden="1" customHeight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0</v>
      </c>
      <c r="O198" s="223"/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99045.1</v>
      </c>
      <c r="O200" s="223"/>
      <c r="P200" s="223">
        <v>99045.1</v>
      </c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16.899999999999999" customHeight="1">
      <c r="B206" s="329"/>
      <c r="H206" s="287"/>
      <c r="I206" s="271"/>
      <c r="J206" s="272"/>
      <c r="K206" s="272"/>
      <c r="L206" s="273" t="s">
        <v>756</v>
      </c>
      <c r="M206" s="268"/>
      <c r="N206" s="274">
        <f>O206+P206</f>
        <v>52115.600000000006</v>
      </c>
      <c r="O206" s="274">
        <f>SUM(O207:O211)</f>
        <v>0</v>
      </c>
      <c r="P206" s="274">
        <f>SUM(P207:P211)</f>
        <v>52115.600000000006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>
        <v>0</v>
      </c>
      <c r="Q208" s="237"/>
      <c r="R208" s="237"/>
      <c r="S208" s="238"/>
      <c r="T208" s="237"/>
      <c r="U208" s="237"/>
      <c r="V208" s="237"/>
    </row>
    <row r="209" spans="1:22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19670.400000000001</v>
      </c>
      <c r="O209" s="223"/>
      <c r="P209" s="223">
        <f>370+1088+18212.4</f>
        <v>19670.400000000001</v>
      </c>
      <c r="Q209" s="237"/>
      <c r="R209" s="237"/>
      <c r="S209" s="238"/>
      <c r="T209" s="237"/>
      <c r="U209" s="237"/>
      <c r="V209" s="237"/>
    </row>
    <row r="210" spans="1:22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 t="shared" ref="N210" si="31">O210+P210</f>
        <v>32445.200000000001</v>
      </c>
      <c r="O210" s="223"/>
      <c r="P210" s="223">
        <f>30777.2+1668</f>
        <v>32445.200000000001</v>
      </c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89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175251.20000000001</v>
      </c>
      <c r="O212" s="274">
        <f>SUM(O213:O216)</f>
        <v>0</v>
      </c>
      <c r="P212" s="274">
        <f>SUM(P213:P216)</f>
        <v>175251.20000000001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customHeight="1">
      <c r="A214" s="254" t="str">
        <f t="shared" ref="A214" si="32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190</v>
      </c>
      <c r="O214" s="223"/>
      <c r="P214" s="223">
        <v>190</v>
      </c>
      <c r="Q214" s="237"/>
      <c r="R214" s="237"/>
      <c r="S214" s="238"/>
      <c r="T214" s="237"/>
      <c r="U214" s="237"/>
      <c r="V214" s="237"/>
    </row>
    <row r="215" spans="1:22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175061.2</v>
      </c>
      <c r="O215" s="223"/>
      <c r="P215" s="223">
        <f>172141.2+2920</f>
        <v>175061.2</v>
      </c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21.6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779781.8</v>
      </c>
      <c r="O219" s="274">
        <f>SUM(O220:O224)</f>
        <v>0</v>
      </c>
      <c r="P219" s="274">
        <f>SUM(P220:P224)</f>
        <v>779781.8</v>
      </c>
      <c r="Q219" s="237"/>
      <c r="R219" s="237"/>
      <c r="S219" s="238"/>
      <c r="T219" s="237"/>
      <c r="U219" s="237"/>
      <c r="V219" s="237"/>
    </row>
    <row r="220" spans="1:22" ht="27" hidden="1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0</v>
      </c>
      <c r="O220" s="222"/>
      <c r="P220" s="222"/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/>
      <c r="Q221" s="237"/>
      <c r="R221" s="237"/>
      <c r="S221" s="238"/>
      <c r="T221" s="237"/>
      <c r="U221" s="237"/>
      <c r="V221" s="237"/>
    </row>
    <row r="222" spans="1:22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52143.1</v>
      </c>
      <c r="O222" s="223"/>
      <c r="P222" s="223">
        <f>51243.1+900</f>
        <v>52143.1</v>
      </c>
      <c r="Q222" s="237"/>
      <c r="R222" s="237"/>
      <c r="S222" s="238"/>
      <c r="T222" s="237"/>
      <c r="U222" s="237"/>
      <c r="V222" s="237"/>
    </row>
    <row r="223" spans="1:22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727638.70000000007</v>
      </c>
      <c r="O223" s="223"/>
      <c r="P223" s="223">
        <f>116331.4+611307.3</f>
        <v>727638.70000000007</v>
      </c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3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4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5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/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-109.7</v>
      </c>
      <c r="O239" s="274">
        <f>SUM(O240:O242)</f>
        <v>-109.7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>
      <c r="A240" s="254" t="str">
        <f t="shared" ref="A240:A328" si="36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-109.7</v>
      </c>
      <c r="O240" s="223">
        <v>-109.7</v>
      </c>
      <c r="P240" s="223"/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6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6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customHeight="1">
      <c r="A243" s="254" t="str">
        <f t="shared" si="36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14145.900000000001</v>
      </c>
      <c r="O243" s="274">
        <f>SUM(O244:O249)</f>
        <v>919.5</v>
      </c>
      <c r="P243" s="274">
        <f>SUM(P244:P249)</f>
        <v>13226.400000000001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6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6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>
      <c r="A246" s="254" t="str">
        <f t="shared" si="36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919.5</v>
      </c>
      <c r="O246" s="223">
        <v>919.5</v>
      </c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6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13226.400000000001</v>
      </c>
      <c r="O248" s="223"/>
      <c r="P248" s="223">
        <f>8794.6+4431.8</f>
        <v>13226.400000000001</v>
      </c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6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>
      <c r="A250" s="254" t="str">
        <f t="shared" si="36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4049.6</v>
      </c>
      <c r="O250" s="274">
        <f>SUM(O251:O252)</f>
        <v>4049.6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>
      <c r="A251" s="254" t="str">
        <f t="shared" ref="A251" si="37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8">O251+P251</f>
        <v>3929.6</v>
      </c>
      <c r="O251" s="223">
        <f>4049.6-120</f>
        <v>3929.6</v>
      </c>
      <c r="P251" s="222"/>
      <c r="Q251" s="327"/>
      <c r="R251" s="237"/>
      <c r="S251" s="238"/>
      <c r="T251" s="237"/>
      <c r="U251" s="237"/>
      <c r="V251" s="237"/>
    </row>
    <row r="252" spans="1:22">
      <c r="A252" s="254" t="str">
        <f t="shared" si="36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>O252+P252</f>
        <v>120</v>
      </c>
      <c r="O252" s="223">
        <v>120</v>
      </c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6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6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9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40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73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1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>
      <c r="A259" s="254" t="str">
        <f t="shared" si="36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838071.3</v>
      </c>
      <c r="O259" s="235">
        <f>+O261+O264+O266+O268+O271</f>
        <v>-1928.7</v>
      </c>
      <c r="P259" s="235">
        <f t="shared" ref="P259" si="42">+P261+P264+P266+P268+P271</f>
        <v>840000</v>
      </c>
      <c r="Q259" s="237"/>
      <c r="R259" s="237"/>
      <c r="S259" s="238"/>
      <c r="T259" s="237"/>
      <c r="U259" s="237"/>
      <c r="V259" s="237"/>
    </row>
    <row r="260" spans="1:22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840000</v>
      </c>
      <c r="O261" s="274">
        <f>SUM(O262:O263)</f>
        <v>0</v>
      </c>
      <c r="P261" s="274">
        <f>SUM(P262:P263)</f>
        <v>840000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3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3"/>
        <v>840000</v>
      </c>
      <c r="O263" s="222"/>
      <c r="P263" s="222">
        <v>840000</v>
      </c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3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customHeight="1">
      <c r="A266" s="254" t="str">
        <f t="shared" si="36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-1928.7</v>
      </c>
      <c r="O266" s="274">
        <f>SUM(O267)</f>
        <v>-1928.7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customHeight="1">
      <c r="A267" s="254" t="str">
        <f t="shared" si="36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3"/>
        <v>-1928.7</v>
      </c>
      <c r="O267" s="223">
        <v>-1928.7</v>
      </c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6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6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3"/>
        <v>0</v>
      </c>
      <c r="O269" s="223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6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>O270+P270</f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6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6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3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6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6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6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6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6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6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4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6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4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6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4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4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4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4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4"/>
        <v>0</v>
      </c>
      <c r="O284" s="223"/>
      <c r="P284" s="223"/>
      <c r="Q284" s="237"/>
      <c r="R284" s="237"/>
      <c r="S284" s="238"/>
      <c r="T284" s="237"/>
      <c r="U284" s="237"/>
      <c r="V284" s="237"/>
    </row>
    <row r="285" spans="1:22" ht="27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2450</v>
      </c>
      <c r="O285" s="269">
        <f>+O287</f>
        <v>2450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2450</v>
      </c>
      <c r="O287" s="235">
        <f t="shared" ref="O287:P287" si="45">+O289+O292+O296+O298+O304+O308+O313+O316+O320+O324+O327+O330</f>
        <v>2450</v>
      </c>
      <c r="P287" s="235">
        <f t="shared" si="45"/>
        <v>0</v>
      </c>
      <c r="Q287" s="237"/>
      <c r="R287" s="237"/>
      <c r="S287" s="238"/>
      <c r="T287" s="237"/>
      <c r="U287" s="237"/>
      <c r="V287" s="237"/>
    </row>
    <row r="288" spans="1:22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6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t="16.149999999999999" hidden="1" customHeight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6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5.15" hidden="1" customHeight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6.45" hidden="1" customHeight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7">O293+P293</f>
        <v>0</v>
      </c>
      <c r="O293" s="222"/>
      <c r="P293" s="222"/>
      <c r="Q293" s="237"/>
      <c r="R293" s="237"/>
      <c r="S293" s="238"/>
      <c r="T293" s="237"/>
      <c r="U293" s="237"/>
      <c r="V293" s="237"/>
    </row>
    <row r="294" spans="2:22" ht="26.45" hidden="1" customHeight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6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t="16.149999999999999" hidden="1" customHeight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8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.6" hidden="1" customHeight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6.45" hidden="1" customHeight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6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1900</v>
      </c>
      <c r="O298" s="274">
        <f>SUM(O299:O303)</f>
        <v>1900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6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6"/>
        <v>1900</v>
      </c>
      <c r="O300" s="222">
        <f>1500+400</f>
        <v>1900</v>
      </c>
      <c r="P300" s="222"/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6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6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6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6"/>
        <v>0</v>
      </c>
      <c r="O305" s="223"/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6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6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6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6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6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9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50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1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2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6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6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3">P313+Q313</f>
        <v>0</v>
      </c>
      <c r="P313" s="274">
        <f t="shared" si="53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 t="shared" ref="N314" si="54"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6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6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6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6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6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6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6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customHeight="1">
      <c r="A320" s="254" t="str">
        <f t="shared" si="36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550</v>
      </c>
      <c r="O320" s="274">
        <f>SUM(O321:O323)</f>
        <v>550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6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6"/>
        <v>0</v>
      </c>
      <c r="O321" s="223"/>
      <c r="P321" s="223"/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6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6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>
      <c r="A323" s="254" t="str">
        <f t="shared" si="36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6"/>
        <v>550</v>
      </c>
      <c r="O323" s="223">
        <v>550</v>
      </c>
      <c r="P323" s="223"/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6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6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5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6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6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6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6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6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7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8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8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9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>
      <c r="A332" s="254" t="str">
        <f t="shared" ref="A332:A387" si="60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2957160</v>
      </c>
      <c r="O332" s="262">
        <f>+O334+O375+O384+O391</f>
        <v>657398.30000000005</v>
      </c>
      <c r="P332" s="262">
        <f>+P334+P375+P384+P391</f>
        <v>2299761.7000000002</v>
      </c>
      <c r="Q332" s="237"/>
      <c r="R332" s="237"/>
      <c r="S332" s="238"/>
      <c r="T332" s="237"/>
      <c r="U332" s="237"/>
      <c r="V332" s="237"/>
    </row>
    <row r="333" spans="1:231">
      <c r="A333" s="254" t="str">
        <f t="shared" si="60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>
      <c r="A334" s="254" t="str">
        <f t="shared" si="60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1867041.7</v>
      </c>
      <c r="O334" s="269">
        <f>+O336</f>
        <v>32398.3</v>
      </c>
      <c r="P334" s="269">
        <f>+P336</f>
        <v>1834643.4</v>
      </c>
      <c r="Q334" s="237"/>
      <c r="R334" s="237"/>
      <c r="S334" s="238"/>
      <c r="T334" s="237"/>
      <c r="U334" s="237"/>
      <c r="V334" s="237"/>
    </row>
    <row r="335" spans="1:231">
      <c r="A335" s="254" t="str">
        <f t="shared" si="60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>
      <c r="A336" s="254" t="str">
        <f t="shared" si="60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1867041.7</v>
      </c>
      <c r="O336" s="235">
        <f>+O338+O348+O350+O373</f>
        <v>32398.3</v>
      </c>
      <c r="P336" s="235">
        <f>+P338+P348+P350+P373</f>
        <v>1834643.4</v>
      </c>
      <c r="Q336" s="237"/>
      <c r="R336" s="237"/>
      <c r="S336" s="238"/>
      <c r="T336" s="237"/>
      <c r="U336" s="237"/>
      <c r="V336" s="237"/>
    </row>
    <row r="337" spans="1:22">
      <c r="A337" s="254" t="str">
        <f t="shared" si="60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>
      <c r="A338" s="254" t="str">
        <f t="shared" si="60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1834643.4</v>
      </c>
      <c r="O338" s="274">
        <f>SUM(O339:O347)</f>
        <v>0</v>
      </c>
      <c r="P338" s="274">
        <f>SUM(P339:P347)</f>
        <v>1834643.4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60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1">O339+P339</f>
        <v>0</v>
      </c>
      <c r="O339" s="223"/>
      <c r="P339" s="223"/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60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1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60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1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60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1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60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1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1"/>
        <v>0</v>
      </c>
      <c r="O344" s="222"/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60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1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>
      <c r="A346" s="254" t="str">
        <f t="shared" si="60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1"/>
        <v>1834643.4</v>
      </c>
      <c r="O346" s="222"/>
      <c r="P346" s="223">
        <f>1803443.4+31200</f>
        <v>1834643.4</v>
      </c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60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1"/>
        <v>0</v>
      </c>
      <c r="O347" s="223"/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60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60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1"/>
        <v>0</v>
      </c>
      <c r="O349" s="222"/>
      <c r="P349" s="222"/>
      <c r="Q349" s="237"/>
      <c r="R349" s="237"/>
      <c r="S349" s="238"/>
      <c r="T349" s="237"/>
      <c r="U349" s="237"/>
      <c r="V349" s="237"/>
    </row>
    <row r="350" spans="1:22" ht="32.25" customHeight="1">
      <c r="A350" s="254" t="str">
        <f t="shared" ref="A350:A374" si="62">CONCATENATE(B350,C350,D350,E350,F350,G350)</f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32398.3</v>
      </c>
      <c r="O350" s="274">
        <f>SUM(O351:O372)</f>
        <v>32398.3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>
      <c r="A351" s="254" t="str">
        <f t="shared" si="62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3">O351+P351</f>
        <v>7000</v>
      </c>
      <c r="O351" s="223">
        <v>7000</v>
      </c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62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3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62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3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62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3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62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3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>
      <c r="A356" s="254" t="str">
        <f t="shared" si="62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3"/>
        <v>3997.5</v>
      </c>
      <c r="O356" s="222">
        <v>3997.5</v>
      </c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62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3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62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3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62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3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62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3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>
      <c r="A361" s="254" t="str">
        <f t="shared" si="62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3"/>
        <v>880.8</v>
      </c>
      <c r="O361" s="222">
        <v>880.8</v>
      </c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62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3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>
      <c r="A363" s="254" t="str">
        <f t="shared" si="62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3"/>
        <v>20520</v>
      </c>
      <c r="O363" s="222">
        <v>20520</v>
      </c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62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3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62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3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ref="N366:N367" si="64">O366+P366</f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62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4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62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3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62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3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62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3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62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3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62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3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62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62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5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>
      <c r="A375" s="254" t="str">
        <f t="shared" si="60"/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41543.300000000003</v>
      </c>
      <c r="O375" s="269">
        <f>+O377</f>
        <v>0</v>
      </c>
      <c r="P375" s="269">
        <f>+P377</f>
        <v>41543.300000000003</v>
      </c>
      <c r="Q375" s="237"/>
      <c r="R375" s="237"/>
      <c r="S375" s="238"/>
      <c r="T375" s="237"/>
      <c r="U375" s="237"/>
      <c r="V375" s="237"/>
    </row>
    <row r="376" spans="1:22">
      <c r="A376" s="254" t="str">
        <f t="shared" si="60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>
      <c r="A377" s="254" t="str">
        <f t="shared" si="60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41543.300000000003</v>
      </c>
      <c r="O377" s="235">
        <f>+O379</f>
        <v>0</v>
      </c>
      <c r="P377" s="235">
        <f>+P379</f>
        <v>41543.300000000003</v>
      </c>
      <c r="Q377" s="237"/>
      <c r="R377" s="237"/>
      <c r="S377" s="238"/>
      <c r="T377" s="237"/>
      <c r="U377" s="237"/>
      <c r="V377" s="237"/>
    </row>
    <row r="378" spans="1:22">
      <c r="A378" s="254" t="str">
        <f t="shared" si="60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>
      <c r="A379" s="254" t="str">
        <f t="shared" si="60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41543.300000000003</v>
      </c>
      <c r="O379" s="274">
        <f>SUM(O380:O383)</f>
        <v>0</v>
      </c>
      <c r="P379" s="274">
        <f>SUM(P380:P383)</f>
        <v>41543.300000000003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6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6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6"/>
        <v>41543.300000000003</v>
      </c>
      <c r="O382" s="222"/>
      <c r="P382" s="222">
        <f>1623+230+39690.3</f>
        <v>41543.300000000003</v>
      </c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0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6"/>
        <v>0</v>
      </c>
      <c r="O383" s="223"/>
      <c r="P383" s="223"/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0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0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0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7">+O388</f>
        <v>0</v>
      </c>
      <c r="P386" s="235">
        <f t="shared" si="67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0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8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9">O389+P389</f>
        <v>0</v>
      </c>
      <c r="O389" s="222"/>
      <c r="P389" s="222"/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8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9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>
      <c r="A391" s="254" t="str">
        <f t="shared" ref="A391:A439" si="70">CONCATENATE(B391,C391,D391,E391,F391,G391)</f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1048575.0000000001</v>
      </c>
      <c r="O391" s="269">
        <f>+O393</f>
        <v>625000</v>
      </c>
      <c r="P391" s="269">
        <f>+P393</f>
        <v>423575</v>
      </c>
      <c r="Q391" s="237"/>
      <c r="R391" s="237"/>
      <c r="S391" s="238"/>
      <c r="T391" s="237"/>
      <c r="U391" s="237"/>
      <c r="V391" s="237"/>
    </row>
    <row r="392" spans="1:22">
      <c r="A392" s="254" t="str">
        <f t="shared" si="70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>
      <c r="A393" s="254" t="str">
        <f t="shared" si="70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1048575.0000000001</v>
      </c>
      <c r="O393" s="235">
        <f t="shared" ref="O393:P393" si="71">+O395+O403+O405+O410+O407+O412+O416+O418</f>
        <v>625000</v>
      </c>
      <c r="P393" s="235">
        <f t="shared" si="71"/>
        <v>423575</v>
      </c>
      <c r="Q393" s="237"/>
      <c r="R393" s="237"/>
      <c r="S393" s="238"/>
      <c r="T393" s="237"/>
      <c r="U393" s="237"/>
      <c r="V393" s="237"/>
    </row>
    <row r="394" spans="1:22">
      <c r="A394" s="254" t="str">
        <f t="shared" si="70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>
      <c r="A395" s="254" t="str">
        <f t="shared" si="70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703199.4</v>
      </c>
      <c r="O395" s="274">
        <f>SUM(O396:O402)</f>
        <v>625000</v>
      </c>
      <c r="P395" s="274">
        <f>SUM(P396:P402)</f>
        <v>78199.399999999994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70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72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70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0">
        <v>4239</v>
      </c>
      <c r="N397" s="223">
        <f t="shared" si="72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>
      <c r="A398" s="254" t="str">
        <f t="shared" si="70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72"/>
        <v>625000</v>
      </c>
      <c r="O398" s="223">
        <v>625000</v>
      </c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70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72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>
      <c r="A400" s="254" t="str">
        <f t="shared" si="70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72"/>
        <v>78199.399999999994</v>
      </c>
      <c r="O400" s="223"/>
      <c r="P400" s="223">
        <v>78199.399999999994</v>
      </c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70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72"/>
        <v>0</v>
      </c>
      <c r="O401" s="223"/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70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72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70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70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72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70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70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72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customHeight="1">
      <c r="A407" s="254" t="str">
        <f t="shared" si="70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8056.3</v>
      </c>
      <c r="O407" s="274">
        <f>SUM(O408:O409)</f>
        <v>0</v>
      </c>
      <c r="P407" s="274">
        <f>SUM(P408:P409)</f>
        <v>8056.3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70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72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>
      <c r="A409" s="254" t="str">
        <f t="shared" ref="A409" si="73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4">O409+P409</f>
        <v>8056.3</v>
      </c>
      <c r="O409" s="222"/>
      <c r="P409" s="222">
        <v>8056.3</v>
      </c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>
      <c r="A412" s="254" t="str">
        <f t="shared" si="70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324695</v>
      </c>
      <c r="O412" s="274">
        <f>SUM(O413:O415)</f>
        <v>0</v>
      </c>
      <c r="P412" s="274">
        <f>SUM(P413:P415)</f>
        <v>324695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70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5">O413+P413</f>
        <v>0</v>
      </c>
      <c r="O413" s="223"/>
      <c r="P413" s="223"/>
      <c r="Q413" s="237"/>
      <c r="R413" s="237"/>
      <c r="S413" s="238"/>
      <c r="T413" s="237"/>
      <c r="U413" s="237"/>
      <c r="V413" s="237"/>
    </row>
    <row r="414" spans="1:22" ht="16.5">
      <c r="A414" s="254" t="str">
        <f t="shared" si="70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72"/>
        <v>127894</v>
      </c>
      <c r="O414" s="222"/>
      <c r="P414" s="222">
        <f>277+127617</f>
        <v>127894</v>
      </c>
      <c r="Q414" s="237"/>
      <c r="R414" s="237"/>
      <c r="S414" s="238"/>
      <c r="T414" s="237"/>
      <c r="U414" s="237"/>
      <c r="V414" s="237"/>
    </row>
    <row r="415" spans="1:22" ht="16.5">
      <c r="A415" s="254" t="str">
        <f t="shared" si="70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72"/>
        <v>196801</v>
      </c>
      <c r="O415" s="222"/>
      <c r="P415" s="222">
        <f>2801+194000</f>
        <v>196801</v>
      </c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6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7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12624.3</v>
      </c>
      <c r="O418" s="274">
        <f>SUM(O419:O419)</f>
        <v>0</v>
      </c>
      <c r="P418" s="274">
        <f>SUM(P419:P419)</f>
        <v>12624.3</v>
      </c>
      <c r="Q418" s="237"/>
      <c r="R418" s="237"/>
      <c r="S418" s="238"/>
      <c r="T418" s="237"/>
      <c r="U418" s="237"/>
      <c r="V418" s="237"/>
    </row>
    <row r="419" spans="1:22" ht="16.5">
      <c r="A419" s="254" t="str">
        <f t="shared" ref="A419" si="78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9">O419+P419</f>
        <v>12624.3</v>
      </c>
      <c r="O419" s="222"/>
      <c r="P419" s="222">
        <v>12624.3</v>
      </c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+N422+N432+N438+N455</f>
        <v>44658</v>
      </c>
      <c r="O420" s="262">
        <f>+O422+O432+O438+O455</f>
        <v>12615</v>
      </c>
      <c r="P420" s="262">
        <f>+P422+P432+P438+P455</f>
        <v>32043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70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>
      <c r="A422" s="254" t="str">
        <f t="shared" si="70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14070</v>
      </c>
      <c r="O422" s="269">
        <f>+O424</f>
        <v>14070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>
      <c r="A423" s="254" t="str">
        <f t="shared" si="70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>
      <c r="A424" s="254" t="str">
        <f t="shared" si="70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14070</v>
      </c>
      <c r="O424" s="235">
        <f>+O313+O426+O428+O430</f>
        <v>14070</v>
      </c>
      <c r="P424" s="235">
        <f>+P313+P426+P428+P430</f>
        <v>0</v>
      </c>
      <c r="Q424" s="237"/>
      <c r="R424" s="237"/>
      <c r="S424" s="238"/>
      <c r="T424" s="237"/>
      <c r="U424" s="237"/>
      <c r="V424" s="237"/>
    </row>
    <row r="425" spans="1:22">
      <c r="A425" s="254" t="str">
        <f t="shared" si="70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70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70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:N429" si="80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>
      <c r="B428" s="329"/>
      <c r="H428" s="227"/>
      <c r="I428" s="271"/>
      <c r="J428" s="272"/>
      <c r="K428" s="272"/>
      <c r="L428" s="273" t="s">
        <v>492</v>
      </c>
      <c r="M428" s="268"/>
      <c r="N428" s="274">
        <f>O428+P428</f>
        <v>14070</v>
      </c>
      <c r="O428" s="274">
        <f>+O429</f>
        <v>14070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f t="shared" si="80"/>
        <v>14070</v>
      </c>
      <c r="O429" s="223">
        <v>14070</v>
      </c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81">O431</f>
        <v>0</v>
      </c>
      <c r="P430" s="274">
        <f t="shared" si="81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82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3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3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3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3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>
      <c r="A438" s="254" t="str">
        <f t="shared" si="70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-1706</v>
      </c>
      <c r="O438" s="269">
        <f>+O440</f>
        <v>-1908</v>
      </c>
      <c r="P438" s="269">
        <f>+P440</f>
        <v>202</v>
      </c>
      <c r="Q438" s="237"/>
      <c r="R438" s="237"/>
      <c r="S438" s="238"/>
      <c r="T438" s="237"/>
      <c r="U438" s="237"/>
      <c r="V438" s="237"/>
    </row>
    <row r="439" spans="1:22">
      <c r="A439" s="254" t="str">
        <f t="shared" si="70"/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>
      <c r="A440" s="254" t="str">
        <f t="shared" ref="A440:A489" si="84">CONCATENATE(B440,C440,D440,E440,F440,G440)</f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-1706</v>
      </c>
      <c r="O440" s="235">
        <f t="shared" ref="O440:P440" si="85">+O442+O445+O449+O451+O453</f>
        <v>-1908</v>
      </c>
      <c r="P440" s="235">
        <f t="shared" si="85"/>
        <v>202</v>
      </c>
      <c r="Q440" s="237"/>
      <c r="R440" s="237"/>
      <c r="S440" s="238"/>
      <c r="T440" s="237"/>
      <c r="U440" s="237"/>
      <c r="V440" s="237"/>
    </row>
    <row r="441" spans="1:22" ht="15" customHeight="1">
      <c r="A441" s="254" t="str">
        <f t="shared" si="84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4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4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6">O443+P443</f>
        <v>0</v>
      </c>
      <c r="O443" s="223"/>
      <c r="P443" s="222"/>
      <c r="Q443" s="321"/>
      <c r="R443" s="237"/>
      <c r="S443" s="238"/>
      <c r="T443" s="237"/>
      <c r="U443" s="237"/>
      <c r="V443" s="237"/>
    </row>
    <row r="444" spans="1:22" hidden="1">
      <c r="A444" s="254" t="str">
        <f t="shared" si="84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6"/>
        <v>0</v>
      </c>
      <c r="O444" s="223"/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4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4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6"/>
        <v>0</v>
      </c>
      <c r="O446" s="223"/>
      <c r="P446" s="223"/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4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6"/>
        <v>0</v>
      </c>
      <c r="O447" s="223"/>
      <c r="P447" s="223"/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4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6"/>
        <v>0</v>
      </c>
      <c r="O448" s="223"/>
      <c r="P448" s="223"/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4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6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>
      <c r="A451" s="254" t="str">
        <f t="shared" si="84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-1908</v>
      </c>
      <c r="O451" s="274">
        <f>SUM(O452)</f>
        <v>-1908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>
      <c r="A452" s="254" t="str">
        <f t="shared" si="84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6"/>
        <v>-1908</v>
      </c>
      <c r="O452" s="223">
        <v>-1908</v>
      </c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202</v>
      </c>
      <c r="O453" s="274">
        <f>SUM(O454)</f>
        <v>0</v>
      </c>
      <c r="P453" s="274">
        <f>SUM(P454)</f>
        <v>202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202</v>
      </c>
      <c r="O454" s="222"/>
      <c r="P454" s="223">
        <v>202</v>
      </c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4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32294</v>
      </c>
      <c r="O455" s="269">
        <f>+O457</f>
        <v>453</v>
      </c>
      <c r="P455" s="269">
        <f>+P457</f>
        <v>31841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4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4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32294</v>
      </c>
      <c r="O457" s="235">
        <f t="shared" ref="O457:P457" si="87">+O459+O463+O469+O478+O487</f>
        <v>453</v>
      </c>
      <c r="P457" s="235">
        <f t="shared" si="87"/>
        <v>31841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4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4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5.5" hidden="1">
      <c r="A460" s="254" t="str">
        <f t="shared" si="84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8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4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8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4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8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4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19.5" hidden="1" customHeight="1">
      <c r="A464" s="254" t="str">
        <f t="shared" si="84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8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4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8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4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8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4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8"/>
        <v>0</v>
      </c>
      <c r="O467" s="223"/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4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8"/>
        <v>0</v>
      </c>
      <c r="O468" s="223"/>
      <c r="P468" s="223"/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84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31841</v>
      </c>
      <c r="O469" s="274">
        <f>SUM(O470:O477)</f>
        <v>0</v>
      </c>
      <c r="P469" s="274">
        <f>SUM(P470:P477)</f>
        <v>31841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4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8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25.5" hidden="1">
      <c r="A471" s="254" t="str">
        <f t="shared" si="84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8"/>
        <v>0</v>
      </c>
      <c r="O471" s="223"/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4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8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4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8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4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8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>
      <c r="A475" s="254" t="str">
        <f t="shared" si="84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8"/>
        <v>31383</v>
      </c>
      <c r="O475" s="223"/>
      <c r="P475" s="223">
        <v>31383</v>
      </c>
      <c r="Q475" s="237"/>
      <c r="R475" s="237"/>
      <c r="S475" s="238"/>
      <c r="T475" s="237"/>
      <c r="U475" s="237"/>
      <c r="V475" s="237"/>
    </row>
    <row r="476" spans="1:22" ht="16.5">
      <c r="A476" s="254" t="str">
        <f t="shared" si="84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8"/>
        <v>458</v>
      </c>
      <c r="O476" s="222"/>
      <c r="P476" s="223">
        <f>118+340</f>
        <v>458</v>
      </c>
      <c r="Q476" s="237"/>
      <c r="R476" s="237"/>
      <c r="S476" s="238"/>
      <c r="T476" s="237"/>
      <c r="U476" s="237"/>
      <c r="V476" s="237"/>
    </row>
    <row r="477" spans="1:22" hidden="1">
      <c r="A477" s="254" t="str">
        <f t="shared" si="84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/>
      <c r="P477" s="223"/>
      <c r="Q477" s="237"/>
      <c r="R477" s="237"/>
      <c r="S477" s="238"/>
      <c r="T477" s="237"/>
      <c r="U477" s="237"/>
      <c r="V477" s="237"/>
    </row>
    <row r="478" spans="1:22" ht="27">
      <c r="A478" s="254" t="str">
        <f t="shared" si="84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453</v>
      </c>
      <c r="O478" s="274">
        <f>SUM(O479:O486)</f>
        <v>453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4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5.5" hidden="1">
      <c r="A480" s="254" t="str">
        <f t="shared" si="84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9">O480+P480</f>
        <v>0</v>
      </c>
      <c r="O480" s="223"/>
      <c r="P480" s="223"/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4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9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4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9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4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9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>
      <c r="A484" s="254" t="str">
        <f t="shared" si="84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9"/>
        <v>453</v>
      </c>
      <c r="O484" s="223">
        <v>453</v>
      </c>
      <c r="P484" s="235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9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9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4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4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9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 hidden="1">
      <c r="A489" s="254" t="str">
        <f t="shared" si="84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9"/>
        <v>0</v>
      </c>
      <c r="O489" s="222"/>
      <c r="P489" s="222"/>
      <c r="Q489" s="237"/>
      <c r="R489" s="237"/>
      <c r="S489" s="238"/>
      <c r="T489" s="237"/>
      <c r="U489" s="237"/>
      <c r="V489" s="237"/>
    </row>
    <row r="490" spans="1:22">
      <c r="A490" s="254" t="str">
        <f t="shared" ref="A490:A540" si="90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47986.7</v>
      </c>
      <c r="O490" s="262">
        <f t="shared" ref="O490:P490" si="91">+O492</f>
        <v>0</v>
      </c>
      <c r="P490" s="262">
        <f t="shared" si="91"/>
        <v>47986.7</v>
      </c>
      <c r="Q490" s="237"/>
      <c r="R490" s="237"/>
      <c r="S490" s="238"/>
      <c r="T490" s="237"/>
      <c r="U490" s="237"/>
      <c r="V490" s="237"/>
    </row>
    <row r="491" spans="1:22">
      <c r="A491" s="254" t="str">
        <f t="shared" si="90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>
      <c r="A492" s="254" t="str">
        <f t="shared" si="90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47986.7</v>
      </c>
      <c r="O492" s="269">
        <f t="shared" ref="O492:P492" si="92">+O494</f>
        <v>0</v>
      </c>
      <c r="P492" s="269">
        <f t="shared" si="92"/>
        <v>47986.7</v>
      </c>
      <c r="Q492" s="237"/>
      <c r="R492" s="237"/>
      <c r="S492" s="238"/>
      <c r="T492" s="237"/>
      <c r="U492" s="237"/>
      <c r="V492" s="237"/>
    </row>
    <row r="493" spans="1:22">
      <c r="A493" s="254" t="str">
        <f t="shared" si="90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>
      <c r="A494" s="254" t="str">
        <f t="shared" si="90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47986.7</v>
      </c>
      <c r="O494" s="235">
        <f>+O496+O499+O501</f>
        <v>0</v>
      </c>
      <c r="P494" s="235">
        <f>+P496+P499+P501</f>
        <v>47986.7</v>
      </c>
      <c r="Q494" s="237"/>
      <c r="R494" s="237"/>
      <c r="S494" s="238"/>
      <c r="T494" s="237"/>
      <c r="U494" s="237"/>
      <c r="V494" s="237"/>
    </row>
    <row r="495" spans="1:22">
      <c r="A495" s="254" t="str">
        <f t="shared" si="90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90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90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" si="93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90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ref="N498:N500" si="94">O498+P498</f>
        <v>0</v>
      </c>
      <c r="O498" s="222"/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90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>O499+P499</f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90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4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>
      <c r="A501" s="254" t="str">
        <f t="shared" ref="A501:A502" si="95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>O501+P501</f>
        <v>47986.7</v>
      </c>
      <c r="O501" s="274">
        <f>SUM(O502)</f>
        <v>0</v>
      </c>
      <c r="P501" s="274">
        <f>SUM(P502)</f>
        <v>47986.7</v>
      </c>
      <c r="Q501" s="237"/>
      <c r="R501" s="237"/>
      <c r="S501" s="238"/>
      <c r="T501" s="237"/>
      <c r="U501" s="237"/>
      <c r="V501" s="237"/>
    </row>
    <row r="502" spans="1:235" ht="16.5">
      <c r="A502" s="254" t="str">
        <f t="shared" si="95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ref="N502" si="96">O502+P502</f>
        <v>47986.7</v>
      </c>
      <c r="O502" s="222"/>
      <c r="P502" s="223">
        <v>47986.7</v>
      </c>
      <c r="Q502" s="237"/>
      <c r="R502" s="237"/>
      <c r="S502" s="238"/>
      <c r="T502" s="237"/>
      <c r="U502" s="237"/>
      <c r="V502" s="237"/>
    </row>
    <row r="503" spans="1:235">
      <c r="A503" s="254" t="str">
        <f t="shared" si="90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44075</v>
      </c>
      <c r="O503" s="262">
        <f>+O505+O530+O579</f>
        <v>6051.7000000000007</v>
      </c>
      <c r="P503" s="262">
        <f>+P505+P530+P579</f>
        <v>38023.300000000003</v>
      </c>
      <c r="Q503" s="237"/>
      <c r="R503" s="237"/>
      <c r="S503" s="238"/>
      <c r="T503" s="237"/>
      <c r="U503" s="237"/>
      <c r="V503" s="237"/>
    </row>
    <row r="504" spans="1:235">
      <c r="A504" s="254" t="str">
        <f t="shared" si="90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>
      <c r="A505" s="254" t="str">
        <f t="shared" si="90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24204.9</v>
      </c>
      <c r="O505" s="269">
        <f>+O507</f>
        <v>0</v>
      </c>
      <c r="P505" s="269">
        <f>+P507</f>
        <v>24204.9</v>
      </c>
      <c r="Q505" s="237"/>
      <c r="R505" s="237"/>
      <c r="S505" s="238"/>
      <c r="T505" s="237"/>
      <c r="U505" s="237"/>
      <c r="V505" s="237"/>
    </row>
    <row r="506" spans="1:235">
      <c r="A506" s="254" t="str">
        <f t="shared" si="90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>
      <c r="A507" s="254" t="str">
        <f t="shared" si="90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24204.9</v>
      </c>
      <c r="O507" s="235">
        <f t="shared" ref="O507:P507" si="97">+O509+O514+O524+O528</f>
        <v>0</v>
      </c>
      <c r="P507" s="235">
        <f t="shared" si="97"/>
        <v>24204.9</v>
      </c>
      <c r="Q507" s="237"/>
      <c r="R507" s="237"/>
      <c r="S507" s="238"/>
      <c r="T507" s="237"/>
      <c r="U507" s="237"/>
      <c r="V507" s="237"/>
    </row>
    <row r="508" spans="1:235">
      <c r="A508" s="254" t="str">
        <f t="shared" si="90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90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8">SUM(O510:O513)</f>
        <v>0</v>
      </c>
      <c r="P509" s="274">
        <f t="shared" si="98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90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9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90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9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t="27.75" hidden="1" customHeight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100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101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100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>
      <c r="A514" s="254" t="str">
        <f t="shared" si="90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24204.9</v>
      </c>
      <c r="O514" s="274">
        <f>SUM(O515:O523)</f>
        <v>0</v>
      </c>
      <c r="P514" s="274">
        <f>SUM(P515:P523)</f>
        <v>24204.9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90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9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90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9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90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9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90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9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90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9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90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9"/>
        <v>0</v>
      </c>
      <c r="O520" s="223"/>
      <c r="P520" s="223"/>
      <c r="Q520" s="237"/>
      <c r="R520" s="237"/>
      <c r="S520" s="238"/>
      <c r="T520" s="237"/>
      <c r="U520" s="237"/>
      <c r="V520" s="237"/>
    </row>
    <row r="521" spans="1:22">
      <c r="A521" s="254" t="str">
        <f t="shared" si="90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9"/>
        <v>24204.9</v>
      </c>
      <c r="O521" s="223"/>
      <c r="P521" s="223">
        <f>23654.9+550</f>
        <v>24204.9</v>
      </c>
      <c r="Q521" s="237"/>
      <c r="R521" s="237"/>
      <c r="S521" s="238"/>
      <c r="T521" s="237"/>
      <c r="U521" s="237"/>
      <c r="V521" s="237"/>
    </row>
    <row r="522" spans="1:22" ht="15" hidden="1" customHeight="1">
      <c r="A522" s="254" t="str">
        <f t="shared" si="90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9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90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9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90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90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9"/>
        <v>0</v>
      </c>
      <c r="O525" s="235"/>
      <c r="P525" s="235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90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9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90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9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90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102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103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>
      <c r="A530" s="254" t="str">
        <f t="shared" si="90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19870.099999999999</v>
      </c>
      <c r="O530" s="269">
        <f>+O532+O538+O543+O547+O563+O572</f>
        <v>6051.7000000000007</v>
      </c>
      <c r="P530" s="269">
        <f>+P532+P538+P543+P547+P563+P572</f>
        <v>13818.4</v>
      </c>
      <c r="Q530" s="237"/>
      <c r="R530" s="237"/>
      <c r="S530" s="238"/>
      <c r="T530" s="237"/>
      <c r="U530" s="237"/>
      <c r="V530" s="237"/>
    </row>
    <row r="531" spans="1:22">
      <c r="A531" s="254" t="str">
        <f t="shared" si="90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90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4">+O534+O536</f>
        <v>0</v>
      </c>
      <c r="P532" s="235">
        <f t="shared" si="104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90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90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90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5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90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90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5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90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6">+O540</f>
        <v>0</v>
      </c>
      <c r="P538" s="235">
        <f t="shared" si="106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90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si="90"/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ref="A541:A587" si="107">CONCATENATE(B541,C541,D541,E541,F541,G541)</f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8">O541+P541</f>
        <v>0</v>
      </c>
      <c r="O541" s="223"/>
      <c r="P541" s="223"/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7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8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7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9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>
      <c r="A547" s="254" t="str">
        <f t="shared" si="107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7240.4000000000005</v>
      </c>
      <c r="O547" s="235">
        <f>+O549+O558+O560</f>
        <v>6051.7000000000007</v>
      </c>
      <c r="P547" s="235">
        <f t="shared" ref="P547" si="110">+P549+P558+P560</f>
        <v>1188.7</v>
      </c>
      <c r="Q547" s="237"/>
      <c r="R547" s="237"/>
      <c r="S547" s="238"/>
      <c r="T547" s="237"/>
      <c r="U547" s="237"/>
      <c r="V547" s="237"/>
    </row>
    <row r="548" spans="1:22">
      <c r="A548" s="254" t="str">
        <f t="shared" si="107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>
      <c r="A549" s="254" t="str">
        <f t="shared" si="107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6051.7000000000007</v>
      </c>
      <c r="O549" s="274">
        <f>SUM(O550:O557)</f>
        <v>6051.7000000000007</v>
      </c>
      <c r="P549" s="274">
        <f>SUM(P550:P557)</f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11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7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11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>
      <c r="A552" s="254" t="str">
        <f t="shared" si="107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11"/>
        <v>6051.7000000000007</v>
      </c>
      <c r="O552" s="223">
        <f>2052.8+3998.9</f>
        <v>6051.7000000000007</v>
      </c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7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11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7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12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7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12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3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12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7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12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7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7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12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customHeight="1">
      <c r="A560" s="254" t="str">
        <f t="shared" ref="A560:A562" si="114">CONCATENATE(B560,C560,D560,E560,F560,G560)</f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726</v>
      </c>
      <c r="M560" s="268"/>
      <c r="N560" s="274">
        <f>O560+P560</f>
        <v>1188.7</v>
      </c>
      <c r="O560" s="274">
        <f>SUM(O561:O562)</f>
        <v>0</v>
      </c>
      <c r="P560" s="274">
        <f>SUM(P561:P562)</f>
        <v>1188.7</v>
      </c>
      <c r="Q560" s="237"/>
      <c r="R560" s="237"/>
      <c r="S560" s="238"/>
      <c r="T560" s="237"/>
      <c r="U560" s="237"/>
      <c r="V560" s="237"/>
    </row>
    <row r="561" spans="1:22">
      <c r="A561" s="254" t="str">
        <f t="shared" si="114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5">O561+P561</f>
        <v>841.7</v>
      </c>
      <c r="O561" s="223"/>
      <c r="P561" s="223">
        <v>841.7</v>
      </c>
      <c r="Q561" s="237"/>
      <c r="R561" s="237"/>
      <c r="S561" s="238"/>
      <c r="T561" s="237"/>
      <c r="U561" s="237"/>
      <c r="V561" s="237"/>
    </row>
    <row r="562" spans="1:22" ht="16.5">
      <c r="A562" s="254" t="str">
        <f t="shared" si="114"/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5"/>
        <v>347</v>
      </c>
      <c r="O562" s="222"/>
      <c r="P562" s="223">
        <v>347</v>
      </c>
      <c r="Q562" s="237"/>
      <c r="R562" s="237"/>
      <c r="S562" s="238"/>
      <c r="T562" s="237"/>
      <c r="U562" s="237"/>
      <c r="V562" s="237"/>
    </row>
    <row r="563" spans="1:22">
      <c r="A563" s="254" t="str">
        <f t="shared" si="107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12629.699999999999</v>
      </c>
      <c r="O563" s="235">
        <f>+O565+O567+O569</f>
        <v>0</v>
      </c>
      <c r="P563" s="235">
        <f>+P565+P567+P569</f>
        <v>12629.699999999999</v>
      </c>
      <c r="Q563" s="237"/>
      <c r="R563" s="237"/>
      <c r="S563" s="238"/>
      <c r="T563" s="237"/>
      <c r="U563" s="237"/>
      <c r="V563" s="237"/>
    </row>
    <row r="564" spans="1:22">
      <c r="A564" s="254" t="str">
        <f t="shared" si="107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t="21" hidden="1" customHeight="1">
      <c r="A565" s="254" t="str">
        <f t="shared" si="107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7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6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7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7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6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>
      <c r="A569" s="254" t="str">
        <f t="shared" si="107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12629.699999999999</v>
      </c>
      <c r="O569" s="274">
        <f>SUM(O570:O571)</f>
        <v>0</v>
      </c>
      <c r="P569" s="274">
        <f>SUM(P570:P571)</f>
        <v>12629.699999999999</v>
      </c>
      <c r="Q569" s="237"/>
      <c r="R569" s="237"/>
      <c r="S569" s="238"/>
      <c r="T569" s="237"/>
      <c r="U569" s="237"/>
      <c r="V569" s="237"/>
    </row>
    <row r="570" spans="1:22" ht="16.5">
      <c r="A570" s="254" t="str">
        <f t="shared" si="107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6"/>
        <v>12629.699999999999</v>
      </c>
      <c r="O570" s="222"/>
      <c r="P570" s="222">
        <f>11593.8+1035.9</f>
        <v>12629.699999999999</v>
      </c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7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6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7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7">+O574</f>
        <v>0</v>
      </c>
      <c r="P572" s="235">
        <f t="shared" si="117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7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7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7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8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8.5" hidden="1" customHeight="1">
      <c r="A576" s="254" t="str">
        <f t="shared" si="107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8"/>
        <v>0</v>
      </c>
      <c r="O576" s="223"/>
      <c r="P576" s="223"/>
      <c r="Q576" s="237"/>
      <c r="R576" s="237"/>
      <c r="S576" s="238"/>
      <c r="T576" s="237"/>
      <c r="U576" s="237"/>
      <c r="V576" s="237"/>
    </row>
    <row r="577" spans="1:22" ht="20.25" hidden="1" customHeight="1">
      <c r="A577" s="254" t="str">
        <f t="shared" ref="A577:A578" si="119">CONCATENATE(B577,C577,D577,E577,F577,G577)</f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8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19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8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7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7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7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20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7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7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21">SUM(O584:O585)</f>
        <v>0</v>
      </c>
      <c r="P583" s="274">
        <f t="shared" si="121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7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22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7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22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7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1413182.6</v>
      </c>
      <c r="O586" s="262">
        <f>+O588+O618+O635+O660</f>
        <v>120</v>
      </c>
      <c r="P586" s="262">
        <f>+P588+P618+P635+P660</f>
        <v>1413062.6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7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 hidden="1">
      <c r="A588" s="254" t="str">
        <f t="shared" ref="A588:A622" si="123">CONCATENATE(B588,C588,D588,E588,F588,G588)</f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0</v>
      </c>
      <c r="O588" s="269">
        <f>+O590+O613</f>
        <v>0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 hidden="1">
      <c r="A589" s="254" t="str">
        <f t="shared" si="12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 hidden="1">
      <c r="A590" s="254" t="str">
        <f t="shared" si="12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0</v>
      </c>
      <c r="O590" s="235">
        <f t="shared" ref="O590:P590" si="124">+O592+O597+O601+O605+O607+O609+O611</f>
        <v>0</v>
      </c>
      <c r="P590" s="235">
        <f t="shared" si="124"/>
        <v>0</v>
      </c>
      <c r="Q590" s="237"/>
      <c r="R590" s="237"/>
      <c r="S590" s="238"/>
      <c r="T590" s="237"/>
      <c r="U590" s="237"/>
      <c r="V590" s="237"/>
    </row>
    <row r="591" spans="1:22" hidden="1">
      <c r="A591" s="254" t="str">
        <f t="shared" si="12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 hidden="1">
      <c r="A592" s="254" t="str">
        <f t="shared" si="12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0</v>
      </c>
      <c r="O592" s="274">
        <f>SUM(O593:O596)</f>
        <v>0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si="123"/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5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3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5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25.5" hidden="1">
      <c r="A595" s="254" t="str">
        <f t="shared" si="123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5"/>
        <v>0</v>
      </c>
      <c r="O595" s="222"/>
      <c r="P595" s="222"/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3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5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3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3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5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6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3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5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3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3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5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>
        <f t="shared" si="125"/>
        <v>0</v>
      </c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3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5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7">O606+P606</f>
        <v>0</v>
      </c>
      <c r="O606" s="223"/>
      <c r="P606" s="223"/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5"/>
        <v>0</v>
      </c>
      <c r="O608" s="223"/>
      <c r="P608" s="223"/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8">O610+P610</f>
        <v>0</v>
      </c>
      <c r="O610" s="223"/>
      <c r="P610" s="223"/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9">O612</f>
        <v>0</v>
      </c>
      <c r="P611" s="274">
        <f t="shared" si="129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30">O612+P612</f>
        <v>0</v>
      </c>
      <c r="O612" s="223"/>
      <c r="P612" s="223"/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3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3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3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3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31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3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31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>
      <c r="A618" s="254" t="str">
        <f t="shared" si="123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2280.4</v>
      </c>
      <c r="O618" s="269">
        <f>+O620+O630</f>
        <v>0</v>
      </c>
      <c r="P618" s="269">
        <f>+P620+P630</f>
        <v>2280.4</v>
      </c>
      <c r="Q618" s="237"/>
      <c r="R618" s="237"/>
      <c r="S618" s="238"/>
      <c r="T618" s="237"/>
      <c r="U618" s="237"/>
      <c r="V618" s="237"/>
    </row>
    <row r="619" spans="1:22">
      <c r="A619" s="254" t="str">
        <f t="shared" si="123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>
      <c r="A620" s="254" t="str">
        <f t="shared" si="123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N622+N626+N628</f>
        <v>2280.4</v>
      </c>
      <c r="O620" s="235">
        <f>O622+O626+O628</f>
        <v>0</v>
      </c>
      <c r="P620" s="235">
        <f>P622+P626+P628</f>
        <v>2280.4</v>
      </c>
      <c r="Q620" s="237"/>
      <c r="R620" s="237"/>
      <c r="S620" s="238"/>
      <c r="T620" s="237"/>
      <c r="U620" s="237"/>
      <c r="V620" s="237"/>
    </row>
    <row r="621" spans="1:22">
      <c r="A621" s="254" t="str">
        <f t="shared" si="123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>
      <c r="A622" s="254" t="str">
        <f t="shared" si="123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2280.4</v>
      </c>
      <c r="O622" s="274">
        <f>SUM(O623:O625)</f>
        <v>0</v>
      </c>
      <c r="P622" s="274">
        <f>SUM(P623:P625)</f>
        <v>2280.4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32">O623+P623</f>
        <v>0</v>
      </c>
      <c r="O623" s="223"/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33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33"/>
        <v>2280.4</v>
      </c>
      <c r="O625" s="223"/>
      <c r="P625" s="223">
        <v>2280.4</v>
      </c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4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5">O627+P627</f>
        <v>0</v>
      </c>
      <c r="O627" s="223"/>
      <c r="P627" s="223"/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6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7">O629+P629</f>
        <v>0</v>
      </c>
      <c r="O629" s="223"/>
      <c r="P629" s="223"/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8">O633+P633</f>
        <v>0</v>
      </c>
      <c r="O633" s="223"/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8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554095.6</v>
      </c>
      <c r="O635" s="269">
        <f>+O637</f>
        <v>0</v>
      </c>
      <c r="P635" s="269">
        <f>+P637</f>
        <v>554095.6</v>
      </c>
      <c r="Q635" s="237"/>
      <c r="R635" s="237"/>
      <c r="S635" s="238"/>
      <c r="T635" s="237"/>
      <c r="U635" s="237"/>
      <c r="V635" s="237"/>
    </row>
    <row r="636" spans="1:22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554095.6</v>
      </c>
      <c r="O637" s="235">
        <f>+O639+O644+O647+O650+O652+O657</f>
        <v>0</v>
      </c>
      <c r="P637" s="235">
        <f>+P639+P644+P647+P650+P652+P657</f>
        <v>554095.6</v>
      </c>
      <c r="Q637" s="237"/>
      <c r="R637" s="237"/>
      <c r="S637" s="238"/>
      <c r="T637" s="237"/>
      <c r="U637" s="237"/>
      <c r="V637" s="237"/>
    </row>
    <row r="638" spans="1:22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9">O640+P640</f>
        <v>0</v>
      </c>
      <c r="O640" s="223"/>
      <c r="P640" s="223"/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9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9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9"/>
        <v>0</v>
      </c>
      <c r="O643" s="223"/>
      <c r="P643" s="223"/>
      <c r="Q643" s="237"/>
      <c r="R643" s="237"/>
      <c r="S643" s="238"/>
      <c r="T643" s="237"/>
      <c r="U643" s="237"/>
      <c r="V643" s="237"/>
    </row>
    <row r="644" spans="1:22" ht="27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3168</v>
      </c>
      <c r="O644" s="274">
        <f>SUM(O645:O646)</f>
        <v>0</v>
      </c>
      <c r="P644" s="274">
        <f>SUM(P645:P646)</f>
        <v>3168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9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9"/>
        <v>3168</v>
      </c>
      <c r="O646" s="223"/>
      <c r="P646" s="223">
        <v>3168</v>
      </c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9"/>
        <v>0</v>
      </c>
      <c r="O648" s="223"/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9"/>
        <v>0</v>
      </c>
      <c r="O649" s="223"/>
      <c r="P649" s="223"/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9"/>
        <v>0</v>
      </c>
      <c r="O651" s="222"/>
      <c r="P651" s="222"/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9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9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9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9"/>
        <v>0</v>
      </c>
      <c r="O656" s="223"/>
      <c r="P656" s="223"/>
      <c r="Q656" s="237"/>
      <c r="R656" s="237"/>
      <c r="S656" s="238"/>
      <c r="T656" s="237"/>
      <c r="U656" s="237"/>
      <c r="V656" s="237"/>
    </row>
    <row r="657" spans="1:22" ht="27">
      <c r="H657" s="221"/>
      <c r="I657" s="271"/>
      <c r="J657" s="272"/>
      <c r="K657" s="272"/>
      <c r="L657" s="273" t="s">
        <v>672</v>
      </c>
      <c r="M657" s="268"/>
      <c r="N657" s="274">
        <f>SUM(N658:N659)</f>
        <v>550927.6</v>
      </c>
      <c r="O657" s="274">
        <f>SUM(O658:O659)</f>
        <v>0</v>
      </c>
      <c r="P657" s="274">
        <f>SUM(P658:P659)</f>
        <v>550927.6</v>
      </c>
      <c r="Q657" s="237"/>
      <c r="R657" s="237"/>
      <c r="S657" s="238"/>
      <c r="T657" s="237"/>
      <c r="U657" s="237"/>
      <c r="V657" s="237"/>
    </row>
    <row r="658" spans="1:22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9"/>
        <v>550927.6</v>
      </c>
      <c r="O658" s="223"/>
      <c r="P658" s="223">
        <v>550927.6</v>
      </c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40">O659+P659</f>
        <v>0</v>
      </c>
      <c r="O659" s="223"/>
      <c r="P659" s="223"/>
      <c r="Q659" s="237"/>
      <c r="R659" s="237"/>
      <c r="S659" s="238"/>
      <c r="T659" s="237"/>
      <c r="U659" s="237"/>
      <c r="V659" s="237"/>
    </row>
    <row r="660" spans="1:22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856806.6</v>
      </c>
      <c r="O660" s="269">
        <f>+O662</f>
        <v>120</v>
      </c>
      <c r="P660" s="269">
        <f>+P662</f>
        <v>856686.6</v>
      </c>
      <c r="Q660" s="237"/>
      <c r="R660" s="237"/>
      <c r="S660" s="238"/>
      <c r="T660" s="237"/>
      <c r="U660" s="237"/>
      <c r="V660" s="237"/>
    </row>
    <row r="661" spans="1:22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856806.6</v>
      </c>
      <c r="O662" s="235">
        <f>+O664+O669+O671+O673+O675+O678+O680+O682</f>
        <v>120</v>
      </c>
      <c r="P662" s="235">
        <f>+P664+P669+P671+P673+P675+P678+P680+P682</f>
        <v>856686.6</v>
      </c>
      <c r="Q662" s="237"/>
      <c r="R662" s="237"/>
      <c r="S662" s="238"/>
      <c r="T662" s="237"/>
      <c r="U662" s="237"/>
      <c r="V662" s="237"/>
    </row>
    <row r="663" spans="1:22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649266.6</v>
      </c>
      <c r="O664" s="274">
        <f>SUM(O665:O668)</f>
        <v>120</v>
      </c>
      <c r="P664" s="274">
        <f>SUM(P665:P668)</f>
        <v>649146.6</v>
      </c>
      <c r="Q664" s="237"/>
      <c r="R664" s="237"/>
      <c r="S664" s="238"/>
      <c r="T664" s="237"/>
      <c r="U664" s="237"/>
      <c r="V664" s="237"/>
    </row>
    <row r="665" spans="1:22" ht="29.25" customHeight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41">O665+P665</f>
        <v>120</v>
      </c>
      <c r="O665" s="223">
        <v>120</v>
      </c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41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41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41"/>
        <v>649146.6</v>
      </c>
      <c r="O668" s="223"/>
      <c r="P668" s="223">
        <f>91862.8+4880+265945.8+286458</f>
        <v>649146.6</v>
      </c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41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41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41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41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41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42">O679+P679</f>
        <v>0</v>
      </c>
      <c r="O679" s="223"/>
      <c r="P679" s="223"/>
      <c r="Q679" s="237"/>
      <c r="R679" s="237"/>
      <c r="S679" s="238"/>
      <c r="T679" s="237"/>
      <c r="U679" s="237"/>
      <c r="V679" s="237"/>
    </row>
    <row r="680" spans="1:22" ht="27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207540</v>
      </c>
      <c r="O680" s="274">
        <f>SUM(O681)</f>
        <v>0</v>
      </c>
      <c r="P680" s="274">
        <f>SUM(P681)</f>
        <v>207540</v>
      </c>
      <c r="Q680" s="237"/>
      <c r="R680" s="237"/>
      <c r="S680" s="238"/>
      <c r="T680" s="237"/>
      <c r="U680" s="237"/>
      <c r="V680" s="237"/>
    </row>
    <row r="681" spans="1:22" ht="27.6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43">O681+P681</f>
        <v>207540</v>
      </c>
      <c r="O681" s="223"/>
      <c r="P681" s="223">
        <v>207540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4">O683+P683</f>
        <v>0</v>
      </c>
      <c r="O683" s="223"/>
      <c r="P683" s="223"/>
      <c r="Q683" s="237"/>
      <c r="R683" s="237"/>
      <c r="S683" s="238"/>
      <c r="T683" s="237"/>
      <c r="U683" s="237"/>
      <c r="V683" s="237"/>
    </row>
    <row r="684" spans="1:22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669795.20000000007</v>
      </c>
      <c r="O684" s="262">
        <f>+O686+O692+O713+O766</f>
        <v>669795.20000000007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5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6">+O696+O704+O707+O710</f>
        <v>0</v>
      </c>
      <c r="P694" s="235">
        <f t="shared" si="146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7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7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>
        <f t="shared" si="147"/>
        <v>0</v>
      </c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>
        <f t="shared" si="147"/>
        <v>0</v>
      </c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>
        <f t="shared" si="147"/>
        <v>0</v>
      </c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>
        <f t="shared" si="147"/>
        <v>0</v>
      </c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7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7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7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8">SUM(O708:O709)</f>
        <v>0</v>
      </c>
      <c r="P707" s="274">
        <f t="shared" si="148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" si="149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ref="N709" si="150">O709+P709</f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51">SUM(O711:O712)</f>
        <v>0</v>
      </c>
      <c r="P710" s="274">
        <f t="shared" si="151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" si="152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ref="N712" si="153">O712+P712</f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978.3</v>
      </c>
      <c r="O713" s="269">
        <f>+O715</f>
        <v>978.3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978.3</v>
      </c>
      <c r="O715" s="235">
        <f t="shared" ref="O715:P715" si="154">+O717+O725+O731+O733+O739+O746+O750+O758+O764</f>
        <v>978.3</v>
      </c>
      <c r="P715" s="235">
        <f t="shared" si="154"/>
        <v>0</v>
      </c>
      <c r="Q715" s="237"/>
      <c r="R715" s="237"/>
      <c r="S715" s="238"/>
      <c r="T715" s="237"/>
      <c r="U715" s="237"/>
      <c r="V715" s="237"/>
    </row>
    <row r="716" spans="1:22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55">O718+P718</f>
        <v>0</v>
      </c>
      <c r="O718" s="222"/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55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55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55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55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55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55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54" hidden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637</v>
      </c>
      <c r="M725" s="268"/>
      <c r="N725" s="274">
        <f>O725+P725</f>
        <v>0</v>
      </c>
      <c r="O725" s="274">
        <f>SUM(O726:O730)</f>
        <v>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55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5.5" hidden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55"/>
        <v>0</v>
      </c>
      <c r="O727" s="223"/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55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6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55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978.3</v>
      </c>
      <c r="O731" s="274">
        <f>SUM(O732)</f>
        <v>978.3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55"/>
        <v>978.3</v>
      </c>
      <c r="O732" s="223">
        <v>978.3</v>
      </c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55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55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55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7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55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55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55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55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8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55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9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55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55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55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55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55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7" hidden="1" customHeight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ref="N753:N754" si="160">O753+P753</f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si="160"/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55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55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55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55"/>
        <v>0</v>
      </c>
      <c r="O759" s="223"/>
      <c r="P759" s="223"/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61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62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62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62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63">SUM(O765)</f>
        <v>0</v>
      </c>
      <c r="P764" s="274">
        <f t="shared" si="163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64">O765+P765</f>
        <v>0</v>
      </c>
      <c r="O765" s="223"/>
      <c r="P765" s="223"/>
      <c r="Q765" s="237"/>
      <c r="R765" s="237"/>
      <c r="S765" s="238"/>
      <c r="T765" s="237"/>
      <c r="U765" s="237"/>
      <c r="V765" s="237"/>
    </row>
    <row r="766" spans="1:22" ht="27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668816.9</v>
      </c>
      <c r="O766" s="269">
        <f>+O768</f>
        <v>668816.9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668816.9</v>
      </c>
      <c r="O768" s="235">
        <f>+O770+O772</f>
        <v>668816.9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>
      <c r="H772" s="221"/>
      <c r="I772" s="271"/>
      <c r="J772" s="272"/>
      <c r="K772" s="272"/>
      <c r="L772" s="273" t="s">
        <v>357</v>
      </c>
      <c r="M772" s="268"/>
      <c r="N772" s="274">
        <f>O772+P772</f>
        <v>668816.9</v>
      </c>
      <c r="O772" s="274">
        <f>SUM(O773)</f>
        <v>668816.9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>O773+P773</f>
        <v>668816.9</v>
      </c>
      <c r="O773" s="223">
        <v>668816.9</v>
      </c>
      <c r="P773" s="233"/>
      <c r="Q773" s="237"/>
      <c r="R773" s="237"/>
      <c r="S773" s="238"/>
      <c r="T773" s="237"/>
      <c r="U773" s="237"/>
      <c r="V773" s="237"/>
    </row>
    <row r="774" spans="1:22" ht="28.5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863631.19999999972</v>
      </c>
      <c r="O774" s="262">
        <f>+O776</f>
        <v>-2921879.2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863631.19999999972</v>
      </c>
      <c r="O776" s="269">
        <f>+O778</f>
        <v>-2921879.2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863631.19999999972</v>
      </c>
      <c r="O778" s="235">
        <f>SUM(O780:O783)</f>
        <v>-2921879.2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2" si="165">O780+P780</f>
        <v>0</v>
      </c>
      <c r="O780" s="223"/>
      <c r="P780" s="235"/>
      <c r="Q780" s="237"/>
      <c r="R780" s="237"/>
      <c r="S780" s="238"/>
      <c r="T780" s="237"/>
      <c r="U780" s="237"/>
      <c r="V780" s="237"/>
    </row>
    <row r="781" spans="1:22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5"/>
        <v>231445.3</v>
      </c>
      <c r="O781" s="223">
        <v>231445.3</v>
      </c>
      <c r="P781" s="235"/>
      <c r="Q781" s="237"/>
      <c r="R781" s="237"/>
      <c r="S781" s="238"/>
      <c r="T781" s="237"/>
      <c r="U781" s="237"/>
      <c r="V781" s="237"/>
    </row>
    <row r="782" spans="1:22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5"/>
        <v>632185.9</v>
      </c>
      <c r="O782" s="223">
        <v>632185.9</v>
      </c>
      <c r="P782" s="235"/>
      <c r="Q782" s="237"/>
      <c r="R782" s="237"/>
      <c r="S782" s="238"/>
      <c r="T782" s="237"/>
      <c r="U782" s="237"/>
      <c r="V782" s="237"/>
    </row>
    <row r="783" spans="1:22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/>
      <c r="O783" s="223">
        <f>+O784</f>
        <v>-3785510.4</v>
      </c>
      <c r="P783" s="223"/>
      <c r="Q783" s="237"/>
      <c r="R783" s="237"/>
      <c r="S783" s="238"/>
      <c r="T783" s="237"/>
      <c r="U783" s="237"/>
      <c r="V783" s="237"/>
    </row>
    <row r="784" spans="1:22" ht="38.25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732</v>
      </c>
      <c r="M784" s="226" t="s">
        <v>361</v>
      </c>
      <c r="N784" s="223">
        <f>+O784</f>
        <v>-3785510.4</v>
      </c>
      <c r="O784" s="223">
        <v>-3785510.4</v>
      </c>
      <c r="P784" s="223"/>
      <c r="Q784" s="237"/>
      <c r="R784" s="237"/>
      <c r="S784" s="238"/>
      <c r="T784" s="237"/>
      <c r="U784" s="237"/>
      <c r="V784" s="237"/>
    </row>
    <row r="785" spans="12:12" s="239" customFormat="1">
      <c r="L785" s="320"/>
    </row>
    <row r="787" spans="12:12" s="239" customFormat="1">
      <c r="L787" s="320"/>
    </row>
    <row r="789" spans="12:12" s="239" customFormat="1">
      <c r="L789" s="320"/>
    </row>
    <row r="791" spans="12:12" s="239" customFormat="1">
      <c r="L791" s="320"/>
    </row>
    <row r="793" spans="12:12" s="239" customFormat="1">
      <c r="L793" s="320"/>
    </row>
    <row r="794" spans="12:12" s="239" customFormat="1">
      <c r="L794" s="320"/>
    </row>
    <row r="795" spans="12:12" s="239" customFormat="1">
      <c r="L795" s="320"/>
    </row>
    <row r="796" spans="12:12" s="239" customFormat="1">
      <c r="L796" s="320"/>
    </row>
    <row r="797" spans="12:12" s="239" customFormat="1">
      <c r="L797" s="320"/>
    </row>
    <row r="798" spans="12:12" s="239" customFormat="1">
      <c r="L798" s="320"/>
    </row>
    <row r="799" spans="12:12" s="239" customFormat="1">
      <c r="L799" s="320"/>
    </row>
    <row r="801" spans="12:12" s="239" customFormat="1">
      <c r="L801" s="320"/>
    </row>
    <row r="803" spans="12:12" s="239" customFormat="1">
      <c r="L803" s="320"/>
    </row>
    <row r="805" spans="12:12" s="239" customFormat="1">
      <c r="L805" s="320"/>
    </row>
    <row r="807" spans="12:12" s="239" customFormat="1">
      <c r="L807" s="320"/>
    </row>
    <row r="808" spans="12:12" s="239" customFormat="1">
      <c r="L808" s="320"/>
    </row>
    <row r="810" spans="12:12" s="239" customFormat="1">
      <c r="L810" s="320"/>
    </row>
    <row r="812" spans="12:12" s="239" customFormat="1">
      <c r="L812" s="320"/>
    </row>
    <row r="814" spans="12:12" s="239" customFormat="1">
      <c r="L814" s="320"/>
    </row>
    <row r="816" spans="12:12" s="239" customFormat="1">
      <c r="L816" s="320"/>
    </row>
    <row r="818" spans="12:12" s="239" customFormat="1">
      <c r="L818" s="320"/>
    </row>
    <row r="820" spans="12:12" s="239" customFormat="1">
      <c r="L820" s="320"/>
    </row>
    <row r="822" spans="12:12" s="239" customFormat="1">
      <c r="L822" s="320"/>
    </row>
    <row r="823" spans="12:12" s="239" customFormat="1">
      <c r="L823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30" spans="12:12" s="239" customFormat="1">
      <c r="L830" s="320"/>
    </row>
    <row r="831" spans="12:12" s="239" customFormat="1">
      <c r="L831" s="320"/>
    </row>
    <row r="832" spans="12:12" s="239" customFormat="1">
      <c r="L832" s="320"/>
    </row>
    <row r="833" spans="12:12" s="239" customFormat="1">
      <c r="L833" s="320"/>
    </row>
    <row r="834" spans="12:12" s="239" customFormat="1">
      <c r="L834" s="320"/>
    </row>
    <row r="836" spans="12:12" s="239" customFormat="1">
      <c r="L836" s="320"/>
    </row>
    <row r="838" spans="12:12" s="239" customFormat="1">
      <c r="L838" s="320"/>
    </row>
    <row r="840" spans="12:12" s="239" customFormat="1">
      <c r="L840" s="320"/>
    </row>
    <row r="842" spans="12:12" s="239" customFormat="1">
      <c r="L842" s="320"/>
    </row>
    <row r="844" spans="12:12" s="239" customFormat="1">
      <c r="L844" s="320"/>
    </row>
    <row r="846" spans="12:12" s="239" customFormat="1">
      <c r="L846" s="320"/>
    </row>
    <row r="847" spans="12:12" s="239" customFormat="1">
      <c r="L847" s="320"/>
    </row>
    <row r="848" spans="12:12" s="239" customFormat="1">
      <c r="L848" s="320"/>
    </row>
    <row r="850" spans="12:12" s="239" customFormat="1">
      <c r="L850" s="320"/>
    </row>
    <row r="852" spans="12:12" s="239" customFormat="1">
      <c r="L852" s="320"/>
    </row>
    <row r="854" spans="12:12" s="239" customFormat="1">
      <c r="L854" s="320"/>
    </row>
    <row r="856" spans="12:12" s="239" customFormat="1">
      <c r="L856" s="320"/>
    </row>
    <row r="858" spans="12:12" s="239" customFormat="1">
      <c r="L858" s="320"/>
    </row>
    <row r="860" spans="12:12" s="239" customFormat="1">
      <c r="L860" s="320"/>
    </row>
    <row r="862" spans="12:12" s="239" customFormat="1">
      <c r="L862" s="320"/>
    </row>
    <row r="863" spans="12:12" s="239" customFormat="1">
      <c r="L863" s="320"/>
    </row>
    <row r="865" spans="12:12" s="239" customFormat="1">
      <c r="L865" s="320"/>
    </row>
    <row r="867" spans="12:12" s="239" customFormat="1">
      <c r="L867" s="320"/>
    </row>
    <row r="869" spans="12:12" s="239" customFormat="1">
      <c r="L869" s="320"/>
    </row>
    <row r="871" spans="12:12" s="239" customFormat="1">
      <c r="L871" s="320"/>
    </row>
    <row r="873" spans="12:12" s="239" customFormat="1">
      <c r="L873" s="320"/>
    </row>
    <row r="875" spans="12:12" s="239" customFormat="1">
      <c r="L875" s="320"/>
    </row>
    <row r="876" spans="12:12" s="239" customFormat="1">
      <c r="L876" s="320"/>
    </row>
    <row r="878" spans="12:12" s="239" customFormat="1">
      <c r="L878" s="320"/>
    </row>
    <row r="880" spans="12:12" s="239" customFormat="1">
      <c r="L880" s="320"/>
    </row>
    <row r="882" spans="12:12" s="239" customFormat="1">
      <c r="L882" s="320"/>
    </row>
    <row r="884" spans="12:12" s="239" customFormat="1">
      <c r="L884" s="320"/>
    </row>
    <row r="886" spans="12:12" s="239" customFormat="1">
      <c r="L886" s="320"/>
    </row>
    <row r="888" spans="12:12" s="239" customFormat="1">
      <c r="L888" s="320"/>
    </row>
    <row r="890" spans="12:12" s="239" customFormat="1">
      <c r="L890" s="320"/>
    </row>
    <row r="892" spans="12:12" s="239" customFormat="1">
      <c r="L892" s="320"/>
    </row>
    <row r="894" spans="12:12" s="239" customFormat="1">
      <c r="L894" s="320"/>
    </row>
    <row r="896" spans="12:12" s="239" customFormat="1">
      <c r="L896" s="320"/>
    </row>
    <row r="898" spans="12:12" s="239" customFormat="1">
      <c r="L898" s="320"/>
    </row>
    <row r="900" spans="12:12" s="239" customFormat="1">
      <c r="L900" s="320"/>
    </row>
    <row r="902" spans="12:12" s="239" customFormat="1">
      <c r="L902" s="320"/>
    </row>
    <row r="904" spans="12:12" s="239" customFormat="1">
      <c r="L904" s="320"/>
    </row>
    <row r="906" spans="12:12" s="239" customFormat="1">
      <c r="L906" s="320"/>
    </row>
    <row r="908" spans="12:12" s="239" customFormat="1">
      <c r="L908" s="320"/>
    </row>
    <row r="910" spans="12:12" s="239" customFormat="1">
      <c r="L910" s="320"/>
    </row>
    <row r="911" spans="12:12" s="239" customFormat="1">
      <c r="L911" s="320"/>
    </row>
    <row r="912" spans="12:12" s="239" customFormat="1">
      <c r="L912" s="320"/>
    </row>
    <row r="914" spans="12:12" s="239" customFormat="1">
      <c r="L914" s="320"/>
    </row>
    <row r="916" spans="12:12" s="239" customFormat="1">
      <c r="L916" s="320"/>
    </row>
    <row r="918" spans="12:12" s="239" customFormat="1">
      <c r="L918" s="320"/>
    </row>
    <row r="920" spans="12:12" s="239" customFormat="1">
      <c r="L920" s="320"/>
    </row>
    <row r="921" spans="12:12" s="239" customFormat="1">
      <c r="L921" s="320"/>
    </row>
    <row r="922" spans="12:12" s="239" customFormat="1">
      <c r="L922" s="320"/>
    </row>
    <row r="924" spans="12:12" s="239" customFormat="1">
      <c r="L924" s="320"/>
    </row>
    <row r="926" spans="12:12" s="239" customFormat="1">
      <c r="L926" s="320"/>
    </row>
    <row r="928" spans="12:12" s="239" customFormat="1">
      <c r="L928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7" spans="12:12" s="239" customFormat="1">
      <c r="L937" s="320"/>
    </row>
    <row r="938" spans="12:12" s="239" customFormat="1">
      <c r="L938" s="320"/>
    </row>
    <row r="939" spans="12:12" s="239" customFormat="1">
      <c r="L939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5" spans="12:12" s="239" customFormat="1">
      <c r="L945" s="320"/>
    </row>
    <row r="946" spans="12:12" s="239" customFormat="1">
      <c r="L946" s="320"/>
    </row>
    <row r="947" spans="12:12" s="239" customFormat="1">
      <c r="L947" s="320"/>
    </row>
    <row r="949" spans="12:12" s="239" customFormat="1">
      <c r="L949" s="320"/>
    </row>
    <row r="951" spans="12:12" s="239" customFormat="1">
      <c r="L951" s="320"/>
    </row>
    <row r="953" spans="12:12" s="239" customFormat="1">
      <c r="L953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0" spans="12:12" s="239" customFormat="1">
      <c r="L970" s="320"/>
    </row>
    <row r="971" spans="12:12" s="239" customFormat="1">
      <c r="L971" s="320"/>
    </row>
    <row r="972" spans="12:12" s="239" customFormat="1">
      <c r="L972" s="320"/>
    </row>
    <row r="974" spans="12:12" s="239" customFormat="1">
      <c r="L974" s="320"/>
    </row>
    <row r="976" spans="12:12" s="239" customFormat="1">
      <c r="L976" s="320"/>
    </row>
    <row r="978" spans="12:12" s="239" customFormat="1">
      <c r="L978" s="320"/>
    </row>
    <row r="979" spans="12:12" s="239" customFormat="1">
      <c r="L979" s="320"/>
    </row>
    <row r="981" spans="12:12" s="239" customFormat="1">
      <c r="L981" s="320"/>
    </row>
    <row r="983" spans="12:12" s="239" customFormat="1">
      <c r="L983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8" spans="12:12" s="239" customFormat="1">
      <c r="L988" s="320"/>
    </row>
    <row r="989" spans="12:12" s="239" customFormat="1">
      <c r="L989" s="320"/>
    </row>
    <row r="990" spans="12:12" s="239" customFormat="1">
      <c r="L990" s="320"/>
    </row>
    <row r="992" spans="12:12" s="239" customFormat="1">
      <c r="L992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2" spans="12:12" s="239" customFormat="1">
      <c r="L1002" s="320"/>
    </row>
    <row r="1003" spans="12:12" s="239" customFormat="1">
      <c r="L1003" s="320"/>
    </row>
    <row r="1004" spans="12:12" s="239" customFormat="1">
      <c r="L1004" s="320"/>
    </row>
    <row r="1006" spans="12:12" s="239" customFormat="1">
      <c r="L1006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1" spans="12:12" s="239" customFormat="1">
      <c r="L1011" s="320"/>
    </row>
    <row r="1013" spans="12:12" s="239" customFormat="1">
      <c r="L1013" s="320"/>
    </row>
    <row r="1015" spans="12:12" s="239" customFormat="1">
      <c r="L1015" s="320"/>
    </row>
    <row r="1017" spans="12:12" s="239" customFormat="1">
      <c r="L1017" s="320"/>
    </row>
    <row r="1018" spans="12:12" s="239" customFormat="1">
      <c r="L1018" s="320"/>
    </row>
    <row r="1020" spans="12:12" s="239" customFormat="1">
      <c r="L1020" s="320"/>
    </row>
    <row r="1022" spans="12:12" s="239" customFormat="1">
      <c r="L1022" s="320"/>
    </row>
    <row r="1024" spans="12:12" s="239" customFormat="1">
      <c r="L1024" s="320"/>
    </row>
    <row r="1026" spans="12:12" s="239" customFormat="1">
      <c r="L1026" s="320"/>
    </row>
    <row r="1027" spans="12:12" s="239" customFormat="1">
      <c r="L1027" s="320"/>
    </row>
    <row r="1028" spans="12:12" s="239" customFormat="1">
      <c r="L1028" s="320"/>
    </row>
    <row r="1030" spans="12:12" s="239" customFormat="1">
      <c r="L1030" s="320"/>
    </row>
    <row r="1032" spans="12:12" s="239" customFormat="1">
      <c r="L1032" s="320"/>
    </row>
    <row r="1033" spans="12:12" s="239" customFormat="1">
      <c r="L1033" s="320"/>
    </row>
    <row r="1034" spans="12:12" s="239" customFormat="1">
      <c r="L1034" s="320"/>
    </row>
    <row r="1036" spans="12:12" s="239" customFormat="1">
      <c r="L1036" s="320"/>
    </row>
    <row r="1038" spans="12:12" s="239" customFormat="1">
      <c r="L1038" s="320"/>
    </row>
    <row r="1040" spans="12:12" s="239" customFormat="1">
      <c r="L1040" s="320"/>
    </row>
    <row r="1042" spans="12:12" s="239" customFormat="1">
      <c r="L1042" s="320"/>
    </row>
    <row r="1044" spans="12:12" s="239" customFormat="1">
      <c r="L1044" s="320"/>
    </row>
    <row r="1046" spans="12:12" s="239" customFormat="1">
      <c r="L1046" s="320"/>
    </row>
    <row r="1048" spans="12:12" s="239" customFormat="1">
      <c r="L1048" s="320"/>
    </row>
    <row r="1050" spans="12:12" s="239" customFormat="1">
      <c r="L1050" s="320"/>
    </row>
    <row r="1052" spans="12:12" s="239" customFormat="1">
      <c r="L1052" s="320"/>
    </row>
    <row r="1054" spans="12:12" s="239" customFormat="1">
      <c r="L1054" s="320"/>
    </row>
    <row r="1055" spans="12:12" s="239" customFormat="1">
      <c r="L1055" s="320"/>
    </row>
    <row r="1057" spans="12:12" s="239" customFormat="1">
      <c r="L1057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5" spans="12:12" s="239" customFormat="1">
      <c r="L1065" s="320"/>
    </row>
    <row r="1067" spans="12:12" s="239" customFormat="1">
      <c r="L1067" s="320"/>
    </row>
    <row r="1069" spans="12:12" s="239" customFormat="1">
      <c r="L1069" s="320"/>
    </row>
    <row r="1071" spans="12:12" s="239" customFormat="1">
      <c r="L1071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8" spans="12:12" s="239" customFormat="1">
      <c r="L1078" s="320"/>
    </row>
    <row r="1079" spans="12:12" s="239" customFormat="1">
      <c r="L1079" s="320"/>
    </row>
    <row r="1080" spans="12:12" s="239" customFormat="1">
      <c r="L1080" s="320"/>
    </row>
    <row r="1082" spans="12:12" s="239" customFormat="1">
      <c r="L1082" s="320"/>
    </row>
    <row r="1084" spans="12:12" s="239" customFormat="1">
      <c r="L1084" s="320"/>
    </row>
    <row r="1086" spans="12:12" s="239" customFormat="1">
      <c r="L1086" s="320"/>
    </row>
    <row r="1088" spans="12:12" s="239" customFormat="1">
      <c r="L1088" s="320"/>
    </row>
    <row r="1089" spans="12:12" s="239" customFormat="1">
      <c r="L1089" s="320"/>
    </row>
    <row r="1090" spans="12:12" s="239" customFormat="1">
      <c r="L1090" s="320"/>
    </row>
    <row r="1091" spans="12:12" s="239" customFormat="1">
      <c r="L1091" s="320"/>
    </row>
    <row r="1092" spans="12:12" s="239" customFormat="1">
      <c r="L1092" s="320"/>
    </row>
    <row r="1094" spans="12:12" s="239" customFormat="1">
      <c r="L1094" s="320"/>
    </row>
    <row r="1095" spans="12:12" s="239" customFormat="1">
      <c r="L1095" s="320"/>
    </row>
    <row r="1096" spans="12:12" s="239" customFormat="1">
      <c r="L1096" s="320"/>
    </row>
    <row r="1098" spans="12:12" s="239" customFormat="1">
      <c r="L1098" s="320"/>
    </row>
    <row r="1099" spans="12:12" s="239" customFormat="1">
      <c r="L1099" s="320"/>
    </row>
    <row r="1100" spans="12:12" s="239" customFormat="1">
      <c r="L1100" s="320"/>
    </row>
    <row r="1102" spans="12:12" s="239" customFormat="1">
      <c r="L1102" s="320"/>
    </row>
    <row r="1104" spans="12:12" s="239" customFormat="1">
      <c r="L1104" s="320"/>
    </row>
    <row r="1106" spans="12:12" s="239" customFormat="1">
      <c r="L1106" s="320"/>
    </row>
    <row r="1108" spans="12:12" s="239" customFormat="1">
      <c r="L1108" s="320"/>
    </row>
    <row r="1110" spans="12:12" s="239" customFormat="1">
      <c r="L1110" s="320"/>
    </row>
    <row r="1112" spans="12:12" s="239" customFormat="1">
      <c r="L1112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0" spans="12:12" s="239" customFormat="1">
      <c r="L1120" s="320"/>
    </row>
    <row r="1122" spans="12:12" s="239" customFormat="1">
      <c r="L1122" s="320"/>
    </row>
    <row r="1124" spans="12:12" s="239" customFormat="1">
      <c r="L1124" s="320"/>
    </row>
    <row r="1126" spans="12:12" s="239" customFormat="1">
      <c r="L1126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2" spans="12:12" s="239" customFormat="1">
      <c r="L1132" s="320"/>
    </row>
    <row r="1133" spans="12:12" s="239" customFormat="1">
      <c r="L1133" s="320"/>
    </row>
    <row r="1134" spans="12:12" s="239" customFormat="1">
      <c r="L1134" s="320"/>
    </row>
    <row r="1136" spans="12:12" s="239" customFormat="1">
      <c r="L1136" s="320"/>
    </row>
    <row r="1138" spans="12:12" s="239" customFormat="1">
      <c r="L1138" s="320"/>
    </row>
    <row r="1140" spans="12:12" s="239" customFormat="1">
      <c r="L1140" s="320"/>
    </row>
    <row r="1142" spans="12:12" s="239" customFormat="1">
      <c r="L1142" s="320"/>
    </row>
    <row r="1143" spans="12:12" s="239" customFormat="1">
      <c r="L1143" s="320"/>
    </row>
    <row r="1145" spans="12:12" s="239" customFormat="1">
      <c r="L1145" s="320"/>
    </row>
    <row r="1147" spans="12:12" s="239" customFormat="1">
      <c r="L1147" s="320"/>
    </row>
    <row r="1149" spans="12:12" s="239" customFormat="1">
      <c r="L1149" s="320"/>
    </row>
    <row r="1151" spans="12:12" s="239" customFormat="1">
      <c r="L1151" s="320"/>
    </row>
    <row r="1153" spans="12:12" s="239" customFormat="1">
      <c r="L1153" s="320"/>
    </row>
    <row r="1155" spans="12:12" s="239" customFormat="1">
      <c r="L1155" s="320"/>
    </row>
    <row r="1157" spans="12:12" s="239" customFormat="1">
      <c r="L1157" s="320"/>
    </row>
    <row r="1158" spans="12:12" s="239" customFormat="1">
      <c r="L1158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5" spans="12:12" s="239" customFormat="1">
      <c r="L1165" s="320"/>
    </row>
    <row r="1166" spans="12:12" s="239" customFormat="1">
      <c r="L1166" s="320"/>
    </row>
    <row r="1167" spans="12:12" s="239" customFormat="1">
      <c r="L1167" s="320"/>
    </row>
    <row r="1168" spans="12:12" s="239" customFormat="1">
      <c r="L1168" s="320"/>
    </row>
    <row r="1169" spans="12:12" s="239" customFormat="1">
      <c r="L1169" s="320"/>
    </row>
    <row r="1171" spans="12:12" s="239" customFormat="1">
      <c r="L1171" s="320"/>
    </row>
    <row r="1173" spans="12:12" s="239" customFormat="1">
      <c r="L1173" s="320"/>
    </row>
    <row r="1175" spans="12:12" s="239" customFormat="1">
      <c r="L1175" s="320"/>
    </row>
    <row r="1177" spans="12:12" s="239" customFormat="1">
      <c r="L1177" s="320"/>
    </row>
    <row r="1179" spans="12:12" s="239" customFormat="1">
      <c r="L1179" s="320"/>
    </row>
    <row r="1181" spans="12:12" s="239" customFormat="1">
      <c r="L1181" s="320"/>
    </row>
    <row r="1182" spans="12:12" s="239" customFormat="1">
      <c r="L1182" s="320"/>
    </row>
    <row r="1183" spans="12:12" s="239" customFormat="1">
      <c r="L1183" s="320"/>
    </row>
    <row r="1185" spans="12:12" s="239" customFormat="1">
      <c r="L1185" s="320"/>
    </row>
    <row r="1187" spans="12:12" s="239" customFormat="1">
      <c r="L1187" s="320"/>
    </row>
    <row r="1189" spans="12:12" s="239" customFormat="1">
      <c r="L1189" s="320"/>
    </row>
    <row r="1191" spans="12:12" s="239" customFormat="1">
      <c r="L1191" s="320"/>
    </row>
    <row r="1193" spans="12:12" s="239" customFormat="1">
      <c r="L1193" s="320"/>
    </row>
    <row r="1195" spans="12:12" s="239" customFormat="1">
      <c r="L1195" s="320"/>
    </row>
    <row r="1197" spans="12:12" s="239" customFormat="1">
      <c r="L1197" s="320"/>
    </row>
    <row r="1198" spans="12:12" s="239" customFormat="1">
      <c r="L1198" s="320"/>
    </row>
    <row r="1200" spans="12:12" s="239" customFormat="1">
      <c r="L1200" s="320"/>
    </row>
    <row r="1202" spans="12:12" s="239" customFormat="1">
      <c r="L1202" s="320"/>
    </row>
    <row r="1204" spans="12:12" s="239" customFormat="1">
      <c r="L1204" s="320"/>
    </row>
    <row r="1206" spans="12:12" s="239" customFormat="1">
      <c r="L1206" s="320"/>
    </row>
    <row r="1208" spans="12:12" s="239" customFormat="1">
      <c r="L1208" s="320"/>
    </row>
    <row r="1210" spans="12:12" s="239" customFormat="1">
      <c r="L1210" s="320"/>
    </row>
    <row r="1211" spans="12:12" s="239" customFormat="1">
      <c r="L1211" s="320"/>
    </row>
    <row r="1213" spans="12:12" s="239" customFormat="1">
      <c r="L1213" s="320"/>
    </row>
    <row r="1215" spans="12:12" s="239" customFormat="1">
      <c r="L1215" s="320"/>
    </row>
    <row r="1217" spans="12:12" s="239" customFormat="1">
      <c r="L1217" s="320"/>
    </row>
    <row r="1219" spans="12:12" s="239" customFormat="1">
      <c r="L1219" s="320"/>
    </row>
    <row r="1221" spans="12:12" s="239" customFormat="1">
      <c r="L1221" s="320"/>
    </row>
    <row r="1223" spans="12:12" s="239" customFormat="1">
      <c r="L1223" s="320"/>
    </row>
    <row r="1225" spans="12:12" s="239" customFormat="1">
      <c r="L1225" s="320"/>
    </row>
    <row r="1227" spans="12:12" s="239" customFormat="1">
      <c r="L1227" s="320"/>
    </row>
    <row r="1229" spans="12:12" s="239" customFormat="1">
      <c r="L1229" s="320"/>
    </row>
    <row r="1231" spans="12:12" s="239" customFormat="1">
      <c r="L1231" s="320"/>
    </row>
    <row r="1233" spans="12:12" s="239" customFormat="1">
      <c r="L1233" s="320"/>
    </row>
    <row r="1235" spans="12:12" s="239" customFormat="1">
      <c r="L1235" s="320"/>
    </row>
    <row r="1237" spans="12:12" s="239" customFormat="1">
      <c r="L1237" s="320"/>
    </row>
    <row r="1239" spans="12:12" s="239" customFormat="1">
      <c r="L1239" s="320"/>
    </row>
    <row r="1241" spans="12:12" s="239" customFormat="1">
      <c r="L1241" s="320"/>
    </row>
    <row r="1243" spans="12:12" s="239" customFormat="1">
      <c r="L1243" s="320"/>
    </row>
    <row r="1245" spans="12:12" s="239" customFormat="1">
      <c r="L1245" s="320"/>
    </row>
    <row r="1246" spans="12:12" s="239" customFormat="1">
      <c r="L1246" s="320"/>
    </row>
    <row r="1247" spans="12:12" s="239" customFormat="1">
      <c r="L1247" s="320"/>
    </row>
    <row r="1249" spans="12:12" s="239" customFormat="1">
      <c r="L1249" s="320"/>
    </row>
    <row r="1251" spans="12:12" s="239" customFormat="1">
      <c r="L1251" s="320"/>
    </row>
    <row r="1253" spans="12:12" s="239" customFormat="1">
      <c r="L1253" s="320"/>
    </row>
    <row r="1255" spans="12:12" s="239" customFormat="1">
      <c r="L1255" s="320"/>
    </row>
    <row r="1256" spans="12:12" s="239" customFormat="1">
      <c r="L1256" s="320"/>
    </row>
    <row r="1257" spans="12:12" s="239" customFormat="1">
      <c r="L1257" s="320"/>
    </row>
    <row r="1259" spans="12:12" s="239" customFormat="1">
      <c r="L1259" s="320"/>
    </row>
    <row r="1261" spans="12:12" s="239" customFormat="1">
      <c r="L1261" s="320"/>
    </row>
    <row r="1263" spans="12:12" s="239" customFormat="1">
      <c r="L1263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2" spans="12:12" s="239" customFormat="1">
      <c r="L1272" s="320"/>
    </row>
    <row r="1273" spans="12:12" s="239" customFormat="1">
      <c r="L1273" s="320"/>
    </row>
    <row r="1274" spans="12:12" s="239" customFormat="1">
      <c r="L1274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0" spans="12:12" s="239" customFormat="1">
      <c r="L1280" s="320"/>
    </row>
    <row r="1281" spans="12:12" s="239" customFormat="1">
      <c r="L1281" s="320"/>
    </row>
    <row r="1282" spans="12:12" s="239" customFormat="1">
      <c r="L1282" s="320"/>
    </row>
    <row r="1284" spans="12:12" s="239" customFormat="1">
      <c r="L1284" s="320"/>
    </row>
    <row r="1286" spans="12:12" s="239" customFormat="1">
      <c r="L1286" s="320"/>
    </row>
    <row r="1288" spans="12:12" s="239" customFormat="1">
      <c r="L1288" s="320"/>
    </row>
    <row r="1290" spans="12:12" s="239" customFormat="1">
      <c r="L1290" s="320"/>
    </row>
    <row r="1291" spans="12:12" s="239" customFormat="1">
      <c r="L1291" s="320"/>
    </row>
    <row r="1292" spans="12:12" s="239" customFormat="1">
      <c r="L1292" s="320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6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89"/>
  <sheetViews>
    <sheetView view="pageBreakPreview" topLeftCell="H1" zoomScale="110" zoomScaleNormal="120" zoomScaleSheetLayoutView="110" workbookViewId="0">
      <selection activeCell="Q1" sqref="Q1:T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7109375" style="248" bestFit="1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4" width="16.7109375" style="310" customWidth="1"/>
    <col min="15" max="15" width="16.140625" style="310" customWidth="1"/>
    <col min="16" max="16" width="14.7109375" style="239" customWidth="1"/>
    <col min="17" max="17" width="9.140625" style="239"/>
    <col min="18" max="18" width="9.5703125" style="239" bestFit="1" customWidth="1"/>
    <col min="19" max="19" width="14.42578125" style="239" bestFit="1" customWidth="1"/>
    <col min="20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589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38.25" customHeight="1">
      <c r="A7" s="254" t="s">
        <v>490</v>
      </c>
      <c r="H7" s="369" t="s">
        <v>737</v>
      </c>
      <c r="I7" s="369"/>
      <c r="J7" s="369"/>
      <c r="K7" s="369"/>
      <c r="L7" s="369"/>
      <c r="M7" s="369"/>
      <c r="N7" s="369"/>
      <c r="O7" s="369"/>
      <c r="P7" s="369"/>
    </row>
    <row r="8" spans="1:19">
      <c r="A8" s="241"/>
      <c r="H8" s="242"/>
      <c r="I8" s="242"/>
      <c r="J8" s="242"/>
      <c r="K8" s="242"/>
      <c r="L8" s="242"/>
      <c r="M8" s="242"/>
      <c r="N8" s="242"/>
      <c r="O8" s="242"/>
    </row>
    <row r="9" spans="1:19">
      <c r="A9" s="241"/>
      <c r="I9" s="249"/>
      <c r="J9" s="250"/>
      <c r="K9" s="250"/>
      <c r="L9" s="251"/>
      <c r="M9" s="252"/>
      <c r="N9" s="253"/>
      <c r="O9" s="372" t="s">
        <v>97</v>
      </c>
      <c r="P9" s="372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30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1"/>
      <c r="I13" s="258"/>
      <c r="J13" s="259"/>
      <c r="K13" s="259"/>
      <c r="L13" s="260" t="s">
        <v>105</v>
      </c>
      <c r="M13" s="261"/>
      <c r="N13" s="262">
        <f>O13+P13-O784</f>
        <v>208944.90000000002</v>
      </c>
      <c r="O13" s="262">
        <f>+O14+O116+O148+O332+O420+O490+O503+O586+O684+O774</f>
        <v>184074.2</v>
      </c>
      <c r="P13" s="262">
        <f>+P14+P116+P148+P332+P420+P490+P503+P586+P684+P774</f>
        <v>24870.699999999997</v>
      </c>
      <c r="R13" s="321"/>
      <c r="S13" s="238"/>
    </row>
    <row r="14" spans="1:19" s="237" customFormat="1" ht="30" customHeight="1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29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13894.6</v>
      </c>
      <c r="O14" s="262">
        <f>+O16+O67+O85+O91+O106</f>
        <v>878.6</v>
      </c>
      <c r="P14" s="262">
        <f>+P16+P67+P85+P91+P106</f>
        <v>13016</v>
      </c>
      <c r="S14" s="238"/>
    </row>
    <row r="15" spans="1:19" s="237" customFormat="1" ht="15.75" customHeigh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39.75" customHeight="1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44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878.6</v>
      </c>
      <c r="O16" s="269">
        <f>+O18+O61</f>
        <v>878.6</v>
      </c>
      <c r="P16" s="269">
        <f>+P18+P61</f>
        <v>0</v>
      </c>
      <c r="S16" s="238"/>
    </row>
    <row r="17" spans="1:22" s="237" customFormat="1" ht="15.75" customHeigh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 ht="15.75" customHeight="1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878.6</v>
      </c>
      <c r="O18" s="235">
        <f>+O20+O56</f>
        <v>878.6</v>
      </c>
      <c r="P18" s="235">
        <f>+P20+P56</f>
        <v>0</v>
      </c>
      <c r="Q18" s="237"/>
      <c r="R18" s="237"/>
      <c r="S18" s="238"/>
      <c r="T18" s="237"/>
      <c r="U18" s="237"/>
      <c r="V18" s="237"/>
    </row>
    <row r="19" spans="1:22" ht="15.75" customHeight="1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 ht="15.75" customHeight="1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87"/>
      <c r="I20" s="271"/>
      <c r="J20" s="272"/>
      <c r="K20" s="272"/>
      <c r="L20" s="273" t="s">
        <v>111</v>
      </c>
      <c r="M20" s="268"/>
      <c r="N20" s="274">
        <f>O20+P20</f>
        <v>259.10000000000002</v>
      </c>
      <c r="O20" s="274">
        <f>SUM(O21:O55)</f>
        <v>259.10000000000002</v>
      </c>
      <c r="P20" s="274">
        <f>SUM(P21:P55)</f>
        <v>0</v>
      </c>
      <c r="Q20" s="237"/>
      <c r="R20" s="237"/>
      <c r="S20" s="238"/>
      <c r="T20" s="237"/>
      <c r="U20" s="237"/>
      <c r="V20" s="237"/>
    </row>
    <row r="21" spans="1:22" s="237" customFormat="1" ht="15.75" hidden="1" customHeight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 customHeight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t="15.75" hidden="1" customHeight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t="15.75" hidden="1" customHeight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 ht="15.75" customHeigh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159.69999999999999</v>
      </c>
      <c r="O25" s="223">
        <v>159.69999999999999</v>
      </c>
      <c r="P25" s="223"/>
      <c r="S25" s="238"/>
    </row>
    <row r="26" spans="1:22" ht="15.75" hidden="1" customHeight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t="15.75" hidden="1" customHeight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t="15.75" hidden="1" customHeight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t="15.75" hidden="1" customHeight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t="15.75" hidden="1" customHeight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t="25.5" hidden="1" customHeight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15.75" hidden="1" customHeight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t="15.75" hidden="1" customHeight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122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t="15.75" hidden="1" customHeight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t="15.75" hidden="1" customHeight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t="15.75" hidden="1" customHeight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t="15.75" hidden="1" customHeight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15.75" hidden="1" customHeight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 customHeight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t="15.75" hidden="1" customHeight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t="15.75" customHeight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99.4</v>
      </c>
      <c r="O41" s="223">
        <v>99.4</v>
      </c>
      <c r="P41" s="223"/>
      <c r="Q41" s="237"/>
      <c r="R41" s="237"/>
      <c r="S41" s="238"/>
      <c r="T41" s="237"/>
      <c r="U41" s="237"/>
      <c r="V41" s="237"/>
    </row>
    <row r="42" spans="1:22" ht="15.75" hidden="1" customHeight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t="15.75" hidden="1" customHeight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 customHeight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15.75" hidden="1" customHeight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t="15.75" hidden="1" customHeight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t="15.75" hidden="1" customHeight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15.75" hidden="1" customHeight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t="15.75" hidden="1" customHeight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t="15.75" hidden="1" customHeight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t="15.75" hidden="1" customHeight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 ht="15.75" hidden="1" customHeight="1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0</v>
      </c>
      <c r="O52" s="223"/>
      <c r="P52" s="223"/>
      <c r="Q52" s="237"/>
      <c r="R52" s="237"/>
      <c r="S52" s="238"/>
      <c r="T52" s="237"/>
      <c r="U52" s="237"/>
      <c r="V52" s="237"/>
    </row>
    <row r="53" spans="1:22" ht="15.75" hidden="1" customHeight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t="15.75" hidden="1" customHeight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t="15.75" hidden="1" customHeight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87"/>
      <c r="I56" s="271"/>
      <c r="J56" s="272"/>
      <c r="K56" s="272"/>
      <c r="L56" s="273" t="s">
        <v>644</v>
      </c>
      <c r="M56" s="268"/>
      <c r="N56" s="274">
        <f>O56+P56</f>
        <v>619.5</v>
      </c>
      <c r="O56" s="274">
        <f>SUM(O57:O60)</f>
        <v>619.5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29.25" customHeight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619.5</v>
      </c>
      <c r="O57" s="223">
        <v>619.5</v>
      </c>
      <c r="P57" s="223">
        <v>0</v>
      </c>
      <c r="Q57" s="237"/>
      <c r="R57" s="237"/>
      <c r="S57" s="238"/>
      <c r="T57" s="237"/>
      <c r="U57" s="237"/>
      <c r="V57" s="237"/>
    </row>
    <row r="58" spans="1:22" ht="15.75" hidden="1" customHeight="1">
      <c r="A58" s="254"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15.75" hidden="1" customHeight="1">
      <c r="A59" s="254"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/>
      <c r="P59" s="223"/>
      <c r="Q59" s="237"/>
      <c r="R59" s="237"/>
      <c r="S59" s="238"/>
      <c r="T59" s="237"/>
      <c r="U59" s="237"/>
      <c r="V59" s="237"/>
    </row>
    <row r="60" spans="1:22" ht="15.75" hidden="1" customHeight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t="25.5" hidden="1" customHeight="1">
      <c r="A61" s="254"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2111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t="15.75" hidden="1" customHeight="1">
      <c r="A62" s="254"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23"/>
      <c r="O62" s="223"/>
      <c r="P62" s="223"/>
      <c r="Q62" s="237"/>
      <c r="R62" s="237"/>
      <c r="S62" s="238"/>
      <c r="T62" s="237"/>
      <c r="U62" s="237"/>
      <c r="V62" s="237"/>
    </row>
    <row r="63" spans="1:22" ht="33" hidden="1" customHeight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87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t="15.75" hidden="1" customHeight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t="25.5" hidden="1" customHeight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44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t="15.75" hidden="1" customHeight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38.25" hidden="1" customHeight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t="15.75" hidden="1" customHeight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39.6" hidden="1" customHeight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87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t="15.75" hidden="1" customHeight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t="15.75" hidden="1" customHeight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t="15.75" hidden="1" customHeight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t="15.75" hidden="1" customHeight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t="25.5" hidden="1" customHeight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t="15.75" hidden="1" customHeight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t="15.75" hidden="1" customHeight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15.75" hidden="1" customHeight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t="15.75" hidden="1" customHeight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t="38.25" hidden="1" customHeight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t="15.75" hidden="1" customHeight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t="25.5" hidden="1" customHeight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t="15.75" hidden="1" customHeight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t="15.75" hidden="1" customHeight="1">
      <c r="B85" s="329"/>
      <c r="F85" s="329"/>
      <c r="G85" s="329"/>
      <c r="H85" s="244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t="15.75" hidden="1" customHeight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t="15.75" hidden="1" customHeight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>+P89+P92+P94+P96+P98</f>
        <v>0</v>
      </c>
      <c r="Q87" s="237"/>
      <c r="R87" s="237"/>
      <c r="S87" s="238"/>
      <c r="T87" s="237"/>
      <c r="U87" s="237"/>
      <c r="V87" s="237"/>
    </row>
    <row r="88" spans="1:22" ht="15.75" hidden="1" customHeight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15.75" hidden="1" customHeight="1">
      <c r="B89" s="329"/>
      <c r="F89" s="329"/>
      <c r="G89" s="329"/>
      <c r="H89" s="287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t="15.75" hidden="1" customHeight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15.75" customHeight="1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44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13016</v>
      </c>
      <c r="O91" s="269">
        <f>+O93</f>
        <v>0</v>
      </c>
      <c r="P91" s="269">
        <f>+P93</f>
        <v>13016</v>
      </c>
      <c r="Q91" s="237"/>
      <c r="R91" s="237"/>
      <c r="S91" s="238"/>
      <c r="T91" s="237"/>
      <c r="U91" s="237"/>
      <c r="V91" s="237"/>
    </row>
    <row r="92" spans="1:22" ht="15.75" customHeight="1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 customHeight="1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13016</v>
      </c>
      <c r="O93" s="235">
        <f t="shared" ref="O93" si="7">+O95+O98+O100+O102+O104</f>
        <v>0</v>
      </c>
      <c r="P93" s="235">
        <f>+P95+P98+P100+P102+P104</f>
        <v>13016</v>
      </c>
      <c r="Q93" s="237"/>
      <c r="R93" s="237"/>
      <c r="S93" s="238"/>
      <c r="T93" s="237"/>
      <c r="U93" s="237"/>
      <c r="V93" s="237"/>
    </row>
    <row r="94" spans="1:22" ht="15.75" customHeight="1">
      <c r="A94" s="254" t="str">
        <f t="shared" ref="A94:A183" si="8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 ht="25.5" customHeight="1">
      <c r="A95" s="254" t="str">
        <f t="shared" si="8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87"/>
      <c r="I95" s="271"/>
      <c r="J95" s="272"/>
      <c r="K95" s="272"/>
      <c r="L95" s="273" t="s">
        <v>152</v>
      </c>
      <c r="M95" s="268"/>
      <c r="N95" s="274">
        <f>O95+P95</f>
        <v>13016</v>
      </c>
      <c r="O95" s="274">
        <f t="shared" ref="O95" si="9">SUM(O96:O97)</f>
        <v>0</v>
      </c>
      <c r="P95" s="274">
        <f>SUM(P96:P97)</f>
        <v>13016</v>
      </c>
      <c r="Q95" s="237"/>
      <c r="R95" s="237"/>
      <c r="S95" s="238"/>
      <c r="T95" s="237"/>
      <c r="U95" s="237"/>
      <c r="V95" s="237"/>
    </row>
    <row r="96" spans="1:22" ht="15.75" hidden="1" customHeight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/>
      <c r="Q96" s="237"/>
      <c r="R96" s="237"/>
      <c r="S96" s="238"/>
      <c r="T96" s="237"/>
      <c r="U96" s="237"/>
      <c r="V96" s="237"/>
    </row>
    <row r="97" spans="1:22" ht="15.75" customHeight="1">
      <c r="A97" s="254" t="str">
        <f t="shared" si="8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13016</v>
      </c>
      <c r="O97" s="223"/>
      <c r="P97" s="223">
        <v>13016</v>
      </c>
      <c r="Q97" s="237"/>
      <c r="R97" s="237"/>
      <c r="S97" s="238"/>
      <c r="T97" s="237"/>
      <c r="U97" s="237"/>
      <c r="V97" s="237"/>
    </row>
    <row r="98" spans="1:22" ht="25.5" hidden="1" customHeight="1">
      <c r="A98" s="254" t="str">
        <f t="shared" si="8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87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t="15.75" hidden="1" customHeight="1">
      <c r="A99" s="254" t="str">
        <f t="shared" si="8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15.75" hidden="1" customHeight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87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t="25.5" hidden="1" customHeight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5.5" hidden="1" customHeight="1">
      <c r="A102" s="254" t="str">
        <f t="shared" si="8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87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t="15.75" hidden="1" customHeight="1">
      <c r="A103" s="254" t="str">
        <f t="shared" si="8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t="25.5" hidden="1" customHeight="1">
      <c r="A104" s="254" t="str">
        <f t="shared" si="8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87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t="15.75" hidden="1" customHeight="1">
      <c r="A105" s="254" t="str">
        <f t="shared" si="8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43.5" hidden="1" customHeight="1">
      <c r="A106" s="254" t="str">
        <f t="shared" si="8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44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t="15.75" hidden="1" customHeight="1">
      <c r="A107" s="254" t="str">
        <f t="shared" si="8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15.75" hidden="1" customHeight="1">
      <c r="A108" s="254" t="str">
        <f t="shared" si="8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t="38.25" hidden="1" customHeight="1">
      <c r="A109" s="254" t="str">
        <f t="shared" si="8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15.75" hidden="1" customHeight="1">
      <c r="A110" s="254" t="str">
        <f t="shared" si="8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87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t="15.75" hidden="1" customHeight="1">
      <c r="A111" s="254" t="str">
        <f t="shared" si="8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t="15.75" hidden="1" customHeight="1">
      <c r="A112" s="254" t="str">
        <f t="shared" si="8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15.75" hidden="1" customHeight="1">
      <c r="A113" s="254" t="str">
        <f t="shared" si="8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87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t="15.75" hidden="1" customHeight="1">
      <c r="A114" s="254" t="str">
        <f t="shared" si="8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t="15.75" hidden="1" customHeight="1">
      <c r="A115" s="254" t="str">
        <f t="shared" si="8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t="15.75" hidden="1" customHeight="1">
      <c r="A116" s="254" t="str">
        <f t="shared" si="8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29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t="15.75" hidden="1" customHeight="1">
      <c r="A117" s="254" t="str">
        <f t="shared" si="8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t="25.5" hidden="1" customHeight="1">
      <c r="A118" s="254" t="str">
        <f t="shared" si="8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44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t="15.75" hidden="1" customHeight="1">
      <c r="A119" s="254" t="str">
        <f t="shared" si="8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t="15.75" hidden="1" customHeight="1">
      <c r="A120" s="254" t="str">
        <f t="shared" si="8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t="15.75" hidden="1" customHeight="1">
      <c r="A121" s="254" t="str">
        <f t="shared" si="8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t="15.75" hidden="1" customHeight="1">
      <c r="A122" s="254" t="str">
        <f t="shared" si="8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87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t="15.75" hidden="1" customHeight="1">
      <c r="A123" s="254" t="str">
        <f t="shared" si="8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0" t="s">
        <v>116</v>
      </c>
      <c r="M123" s="22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t="15.75" hidden="1" customHeight="1">
      <c r="B124" s="329"/>
      <c r="G124" s="329"/>
      <c r="H124" s="221"/>
      <c r="I124" s="227"/>
      <c r="J124" s="231"/>
      <c r="K124" s="231"/>
      <c r="L124" s="230" t="s">
        <v>680</v>
      </c>
      <c r="M124" s="226" t="s">
        <v>679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t="15.75" hidden="1" customHeight="1">
      <c r="A125" s="254" t="str">
        <f t="shared" si="8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t="15.75" hidden="1" customHeight="1">
      <c r="A126" s="254" t="str">
        <f t="shared" si="8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8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t="38.25" hidden="1" customHeight="1">
      <c r="A128" s="254" t="str">
        <f t="shared" si="8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t="15.75" hidden="1" customHeight="1">
      <c r="A129" s="254" t="str">
        <f t="shared" si="8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308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t="15.75" hidden="1" customHeight="1">
      <c r="A130" s="254" t="str">
        <f t="shared" si="8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t="15.75" hidden="1" customHeight="1">
      <c r="A131" s="254" t="str">
        <f t="shared" si="8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t="15.75" hidden="1" customHeight="1">
      <c r="A132" s="254" t="str">
        <f t="shared" si="8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t="25.5" hidden="1" customHeight="1">
      <c r="A133" s="284">
        <v>71020501110000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t="25.5" hidden="1" customHeight="1">
      <c r="A134" s="284">
        <v>71020501114512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t="15.75" hidden="1" customHeight="1">
      <c r="A135" s="254" t="str">
        <f>CONCATENATE(B135,C135,D135,E135,F135,G135)</f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44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t="15.75" hidden="1" customHeight="1">
      <c r="A136" s="254" t="str">
        <f>CONCATENATE(B136,C136,D136,E136,F136,G136)</f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t="25.5" hidden="1" customHeight="1">
      <c r="A137" s="254" t="str">
        <f t="shared" si="8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>N139+N145</f>
        <v>0</v>
      </c>
      <c r="O137" s="235">
        <f t="shared" ref="O137:P137" si="14">O139+O145</f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t="15.75" hidden="1" customHeight="1">
      <c r="A138" s="254" t="str">
        <f t="shared" si="8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8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87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t="15.75" hidden="1" customHeight="1">
      <c r="A140" s="254" t="str">
        <f t="shared" si="8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t="15.75" hidden="1" customHeight="1">
      <c r="A141" s="254" t="str">
        <f t="shared" si="8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15.75" hidden="1" customHeight="1">
      <c r="A142" s="254" t="str">
        <f t="shared" si="8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0" t="s">
        <v>142</v>
      </c>
      <c r="M142" s="22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t="15.75" hidden="1" customHeight="1">
      <c r="A143" s="254" t="str">
        <f t="shared" si="8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t="15.75" hidden="1" customHeight="1">
      <c r="A144" s="254" t="str">
        <f t="shared" si="8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8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15.75" hidden="1" customHeight="1">
      <c r="A146" s="254" t="str">
        <f t="shared" si="8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/>
      <c r="Q146" s="237"/>
      <c r="R146" s="237"/>
      <c r="S146" s="238"/>
      <c r="T146" s="237"/>
      <c r="U146" s="237"/>
      <c r="V146" s="237"/>
    </row>
    <row r="147" spans="1:22" ht="15.75" hidden="1" customHeight="1">
      <c r="A147" s="254" t="str">
        <f t="shared" si="8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5.5" customHeight="1">
      <c r="A148" s="254" t="str">
        <f t="shared" si="8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29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264.8</v>
      </c>
      <c r="O148" s="262">
        <f>+O150+O173+O184+O273+O285</f>
        <v>0</v>
      </c>
      <c r="P148" s="262">
        <f>+P150+P173+P184+P273+P285</f>
        <v>264.8</v>
      </c>
      <c r="Q148" s="237"/>
      <c r="R148" s="237"/>
      <c r="S148" s="238"/>
      <c r="T148" s="237"/>
      <c r="U148" s="237"/>
      <c r="V148" s="237"/>
    </row>
    <row r="149" spans="1:22" ht="15.75" customHeight="1">
      <c r="A149" s="254" t="str">
        <f t="shared" si="8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15.75" hidden="1" customHeight="1">
      <c r="B150" s="329"/>
      <c r="H150" s="244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t="15.75" hidden="1" customHeight="1">
      <c r="A151" s="254" t="str">
        <f t="shared" si="8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15.75" hidden="1" customHeight="1">
      <c r="A152" s="254" t="str">
        <f t="shared" si="8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t="15.75" hidden="1" customHeight="1">
      <c r="A153" s="254" t="str">
        <f t="shared" si="8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8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t="15.75" hidden="1" customHeight="1">
      <c r="A155" s="254" t="str">
        <f t="shared" si="8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/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8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t="15.75" hidden="1" customHeight="1">
      <c r="A157" s="254" t="str">
        <f t="shared" si="8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t="25.5" hidden="1" customHeight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t="25.5" hidden="1" customHeight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t="15.75" hidden="1" customHeight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t="15.75" hidden="1" customHeight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ref="N163:N165" si="21">O163+P163</f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t="25.5" hidden="1" customHeight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1"/>
        <v>0</v>
      </c>
      <c r="O165" s="223"/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t="15.75" hidden="1" customHeight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2">O167+P167</f>
        <v>0</v>
      </c>
      <c r="O167" s="223"/>
      <c r="P167" s="223"/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t="15.75" hidden="1" customHeight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2"/>
        <v>0</v>
      </c>
      <c r="O169" s="223"/>
      <c r="P169" s="223"/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t="25.5" hidden="1" customHeight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3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 customHeight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3"/>
        <v>0</v>
      </c>
      <c r="O172" s="223"/>
      <c r="P172" s="223"/>
      <c r="Q172" s="237"/>
      <c r="R172" s="237"/>
      <c r="S172" s="238"/>
      <c r="T172" s="237"/>
      <c r="U172" s="237"/>
      <c r="V172" s="237"/>
    </row>
    <row r="173" spans="1:22" ht="15.75" hidden="1" customHeight="1">
      <c r="A173" s="254" t="str">
        <f t="shared" si="8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44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264.8</v>
      </c>
      <c r="O173" s="269">
        <f t="shared" ref="O173" si="24">+O175+O179</f>
        <v>0</v>
      </c>
      <c r="P173" s="269">
        <f>+P175+P179</f>
        <v>264.8</v>
      </c>
      <c r="Q173" s="237"/>
      <c r="R173" s="237"/>
      <c r="S173" s="238"/>
      <c r="T173" s="237"/>
      <c r="U173" s="237"/>
      <c r="V173" s="237"/>
    </row>
    <row r="174" spans="1:22" ht="15.75" hidden="1" customHeight="1">
      <c r="A174" s="254" t="str">
        <f t="shared" si="8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t="25.5" hidden="1" customHeight="1">
      <c r="A175" s="254" t="str">
        <f t="shared" ref="A175:A178" si="25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t="15.75" hidden="1" customHeight="1">
      <c r="A176" s="254" t="str">
        <f t="shared" si="25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5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87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t="15.75" hidden="1" customHeight="1">
      <c r="A178" s="254" t="str">
        <f t="shared" si="25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6">O178+P178</f>
        <v>0</v>
      </c>
      <c r="O178" s="223"/>
      <c r="P178" s="223"/>
      <c r="Q178" s="237"/>
      <c r="R178" s="237"/>
      <c r="S178" s="238"/>
      <c r="T178" s="237"/>
      <c r="U178" s="237"/>
      <c r="V178" s="237"/>
    </row>
    <row r="179" spans="1:22" ht="25.5" customHeight="1">
      <c r="A179" s="254" t="str">
        <f t="shared" si="8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264.8</v>
      </c>
      <c r="O179" s="235">
        <f>+O181</f>
        <v>0</v>
      </c>
      <c r="P179" s="235">
        <f>+P181</f>
        <v>264.8</v>
      </c>
      <c r="Q179" s="237"/>
      <c r="R179" s="237"/>
      <c r="S179" s="238"/>
      <c r="T179" s="237"/>
      <c r="U179" s="237"/>
      <c r="V179" s="237"/>
    </row>
    <row r="180" spans="1:22" ht="15.75" customHeight="1">
      <c r="A180" s="254" t="str">
        <f t="shared" si="8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t="15.75" customHeight="1">
      <c r="A181" s="254" t="str">
        <f t="shared" si="8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87"/>
      <c r="I181" s="271"/>
      <c r="J181" s="272"/>
      <c r="K181" s="272"/>
      <c r="L181" s="273" t="s">
        <v>172</v>
      </c>
      <c r="M181" s="268"/>
      <c r="N181" s="274">
        <f>O181+P181</f>
        <v>264.8</v>
      </c>
      <c r="O181" s="274">
        <f>SUM(O182:O183)</f>
        <v>0</v>
      </c>
      <c r="P181" s="274">
        <f>SUM(P182:P183)</f>
        <v>264.8</v>
      </c>
      <c r="Q181" s="237"/>
      <c r="R181" s="237"/>
      <c r="S181" s="238"/>
      <c r="T181" s="237"/>
      <c r="U181" s="237"/>
      <c r="V181" s="237"/>
    </row>
    <row r="182" spans="1:22" ht="15.75" customHeight="1">
      <c r="A182" s="254" t="str">
        <f t="shared" si="8"/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264.8</v>
      </c>
      <c r="O182" s="223"/>
      <c r="P182" s="223">
        <v>264.8</v>
      </c>
      <c r="Q182" s="237"/>
      <c r="R182" s="237"/>
      <c r="S182" s="238"/>
      <c r="T182" s="237"/>
      <c r="U182" s="237"/>
      <c r="V182" s="237"/>
    </row>
    <row r="183" spans="1:22" ht="25.5" hidden="1" customHeight="1">
      <c r="A183" s="254" t="str">
        <f t="shared" si="8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 ht="15.75" hidden="1" customHeight="1">
      <c r="A184" s="254" t="str">
        <f t="shared" ref="A184:A245" si="28">CONCATENATE(B184,C184,D184,E184,F184,G184)</f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44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0</v>
      </c>
      <c r="O184" s="269">
        <f>+O186+O259</f>
        <v>0</v>
      </c>
      <c r="P184" s="269">
        <f>+P186+P259</f>
        <v>0</v>
      </c>
      <c r="Q184" s="237"/>
      <c r="R184" s="237"/>
      <c r="S184" s="238"/>
      <c r="T184" s="237"/>
      <c r="U184" s="237"/>
      <c r="V184" s="237"/>
    </row>
    <row r="185" spans="1:22" ht="15.75" hidden="1" customHeight="1">
      <c r="A185" s="254" t="str">
        <f t="shared" si="28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 ht="15.75" hidden="1" customHeight="1">
      <c r="A186" s="254" t="str">
        <f t="shared" si="28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0</v>
      </c>
      <c r="O186" s="235">
        <f>+O188+O191+O193+O197+O201+O212+O217+O219+O225+O232+O236+O239+O243+O250+O253+O255+O206+O257</f>
        <v>0</v>
      </c>
      <c r="P186" s="235">
        <f>+P188+P191+P193+P197+P201+P212+P217+P219+P225+P232+P236+P239+P243+P250+P253+P255+P206+P257</f>
        <v>0</v>
      </c>
      <c r="Q186" s="237"/>
      <c r="R186" s="237"/>
      <c r="S186" s="238"/>
      <c r="T186" s="237"/>
      <c r="U186" s="237"/>
      <c r="V186" s="237"/>
    </row>
    <row r="187" spans="1:22" hidden="1">
      <c r="A187" s="254" t="str">
        <f t="shared" si="28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hidden="1" customHeight="1">
      <c r="A188" s="254" t="str">
        <f t="shared" si="28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87"/>
      <c r="I188" s="271"/>
      <c r="J188" s="272"/>
      <c r="K188" s="272"/>
      <c r="L188" s="273" t="s">
        <v>177</v>
      </c>
      <c r="M188" s="268"/>
      <c r="N188" s="274">
        <f>O188+P188</f>
        <v>0</v>
      </c>
      <c r="O188" s="274">
        <f>SUM(O189:O190)</f>
        <v>0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hidden="1" customHeight="1">
      <c r="A189" s="254" t="str">
        <f t="shared" si="28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9">O189+P189</f>
        <v>0</v>
      </c>
      <c r="O189" s="223"/>
      <c r="P189" s="223"/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8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9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8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87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t="15.75" hidden="1" customHeight="1">
      <c r="A192" s="254" t="str">
        <f t="shared" si="28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9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 ht="15.75" hidden="1" customHeight="1">
      <c r="A193" s="254" t="str">
        <f t="shared" si="28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87"/>
      <c r="I193" s="271"/>
      <c r="J193" s="272"/>
      <c r="K193" s="272"/>
      <c r="L193" s="273" t="s">
        <v>179</v>
      </c>
      <c r="M193" s="268"/>
      <c r="N193" s="274">
        <f>O193+P193</f>
        <v>0</v>
      </c>
      <c r="O193" s="274">
        <f>SUM(O194:O196)</f>
        <v>0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15.75" hidden="1" customHeight="1">
      <c r="A194" s="254" t="str">
        <f t="shared" si="28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9"/>
        <v>0</v>
      </c>
      <c r="O194" s="223"/>
      <c r="P194" s="223"/>
      <c r="Q194" s="237"/>
      <c r="R194" s="237"/>
      <c r="S194" s="238"/>
      <c r="T194" s="237"/>
      <c r="U194" s="237"/>
      <c r="V194" s="237"/>
    </row>
    <row r="195" spans="1:22" ht="15.75" hidden="1" customHeight="1">
      <c r="A195" s="254" t="str">
        <f t="shared" si="28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9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t="15.75" hidden="1" customHeight="1">
      <c r="A196" s="254" t="str">
        <f t="shared" si="28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9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 ht="25.5" hidden="1" customHeight="1">
      <c r="A197" s="254" t="str">
        <f t="shared" si="28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87"/>
      <c r="I197" s="271"/>
      <c r="J197" s="272"/>
      <c r="K197" s="272"/>
      <c r="L197" s="273" t="s">
        <v>180</v>
      </c>
      <c r="M197" s="268"/>
      <c r="N197" s="274">
        <f>O197+P197</f>
        <v>0</v>
      </c>
      <c r="O197" s="274">
        <f>SUM(O198:O200)</f>
        <v>0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5.5" hidden="1" customHeight="1">
      <c r="A198" s="254" t="str">
        <f t="shared" si="28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9"/>
        <v>0</v>
      </c>
      <c r="O198" s="223"/>
      <c r="P198" s="223"/>
      <c r="Q198" s="237"/>
      <c r="R198" s="237"/>
      <c r="S198" s="238"/>
      <c r="T198" s="237"/>
      <c r="U198" s="237"/>
      <c r="V198" s="237"/>
    </row>
    <row r="199" spans="1:22" ht="25.5" hidden="1" customHeight="1">
      <c r="A199" s="254" t="str">
        <f t="shared" si="28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9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t="25.5" hidden="1" customHeight="1">
      <c r="A200" s="254" t="str">
        <f t="shared" si="28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9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51" hidden="1" customHeight="1">
      <c r="A201" s="254" t="str">
        <f t="shared" si="28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87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15.75" hidden="1" customHeight="1">
      <c r="A202" s="254" t="str">
        <f t="shared" si="28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9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8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9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5.75" hidden="1" customHeight="1">
      <c r="A204" s="254" t="str">
        <f t="shared" si="28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9"/>
        <v>0</v>
      </c>
      <c r="O204" s="223"/>
      <c r="P204" s="223"/>
      <c r="Q204" s="237"/>
      <c r="R204" s="237"/>
      <c r="S204" s="238"/>
      <c r="T204" s="237"/>
      <c r="U204" s="237"/>
      <c r="V204" s="237"/>
    </row>
    <row r="205" spans="1:22" ht="15.75" hidden="1" customHeight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30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27"/>
      <c r="I206" s="227"/>
      <c r="J206" s="231"/>
      <c r="K206" s="231"/>
      <c r="L206" s="322" t="s">
        <v>756</v>
      </c>
      <c r="M206" s="226"/>
      <c r="N206" s="274">
        <f>O206+P206</f>
        <v>0</v>
      </c>
      <c r="O206" s="223">
        <f>SUM(O207:O211)</f>
        <v>0</v>
      </c>
      <c r="P206" s="223">
        <f>SUM(P207:P211)</f>
        <v>0</v>
      </c>
      <c r="Q206" s="237"/>
      <c r="R206" s="237"/>
      <c r="S206" s="238"/>
      <c r="T206" s="237"/>
      <c r="U206" s="237"/>
      <c r="V206" s="237"/>
    </row>
    <row r="207" spans="1:22" ht="27.6" hidden="1" customHeight="1">
      <c r="B207" s="329"/>
      <c r="G207" s="329"/>
      <c r="H207" s="227"/>
      <c r="I207" s="227"/>
      <c r="J207" s="231"/>
      <c r="K207" s="231"/>
      <c r="L207" s="278" t="s">
        <v>722</v>
      </c>
      <c r="M207" s="226" t="s">
        <v>723</v>
      </c>
      <c r="N207" s="223">
        <f>O207+P207</f>
        <v>0</v>
      </c>
      <c r="O207" s="223"/>
      <c r="P207" s="223"/>
      <c r="Q207" s="237"/>
      <c r="R207" s="237"/>
      <c r="S207" s="238"/>
      <c r="T207" s="237"/>
      <c r="U207" s="237"/>
      <c r="V207" s="237"/>
    </row>
    <row r="208" spans="1:22" ht="25.5" hidden="1" customHeight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/>
      <c r="Q208" s="237"/>
      <c r="R208" s="237"/>
      <c r="S208" s="238"/>
      <c r="T208" s="237"/>
      <c r="U208" s="237"/>
      <c r="V208" s="237"/>
    </row>
    <row r="209" spans="1:22" ht="25.5" hidden="1" customHeight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1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t="25.5" hidden="1" customHeight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 t="shared" ref="N210" si="32"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t="25.5" hidden="1" customHeight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8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87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5.75" hidden="1" customHeight="1">
      <c r="A213" s="254" t="str">
        <f t="shared" si="28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9"/>
        <v>0</v>
      </c>
      <c r="O213" s="223"/>
      <c r="P213" s="223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3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8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9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/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8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87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8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9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9.25" hidden="1" customHeight="1">
      <c r="A219" s="254" t="str">
        <f t="shared" si="28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87"/>
      <c r="I219" s="271"/>
      <c r="J219" s="272"/>
      <c r="K219" s="272"/>
      <c r="L219" s="273" t="s">
        <v>186</v>
      </c>
      <c r="M219" s="268"/>
      <c r="N219" s="274">
        <f>O219+P219</f>
        <v>0</v>
      </c>
      <c r="O219" s="274">
        <f>SUM(O220:O224)</f>
        <v>0</v>
      </c>
      <c r="P219" s="274">
        <f>SUM(P220:P224)</f>
        <v>0</v>
      </c>
      <c r="Q219" s="237"/>
      <c r="R219" s="237"/>
      <c r="S219" s="238"/>
      <c r="T219" s="237"/>
      <c r="U219" s="237"/>
      <c r="V219" s="237"/>
    </row>
    <row r="220" spans="1:22" ht="27" hidden="1" customHeight="1">
      <c r="A220" s="254" t="str">
        <f t="shared" si="28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9"/>
        <v>0</v>
      </c>
      <c r="O220" s="223"/>
      <c r="P220" s="223">
        <v>0</v>
      </c>
      <c r="Q220" s="237"/>
      <c r="R220" s="237"/>
      <c r="S220" s="238"/>
      <c r="T220" s="237"/>
      <c r="U220" s="237"/>
      <c r="V220" s="237"/>
    </row>
    <row r="221" spans="1:22" ht="15.75" hidden="1" customHeight="1">
      <c r="A221" s="254" t="str">
        <f t="shared" si="28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9"/>
        <v>0</v>
      </c>
      <c r="O221" s="223"/>
      <c r="P221" s="223"/>
      <c r="Q221" s="237"/>
      <c r="R221" s="237"/>
      <c r="S221" s="238"/>
      <c r="T221" s="237"/>
      <c r="U221" s="237"/>
      <c r="V221" s="237"/>
    </row>
    <row r="222" spans="1:22" ht="15.75" hidden="1" customHeight="1">
      <c r="A222" s="254" t="str">
        <f t="shared" si="28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9"/>
        <v>0</v>
      </c>
      <c r="O222" s="223"/>
      <c r="P222" s="223"/>
      <c r="Q222" s="237"/>
      <c r="R222" s="237"/>
      <c r="S222" s="238"/>
      <c r="T222" s="237"/>
      <c r="U222" s="237"/>
      <c r="V222" s="237"/>
    </row>
    <row r="223" spans="1:22" ht="15.75" hidden="1" customHeight="1">
      <c r="A223" s="254" t="str">
        <f t="shared" si="28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9"/>
        <v>0</v>
      </c>
      <c r="O223" s="223"/>
      <c r="P223" s="223"/>
      <c r="Q223" s="237"/>
      <c r="R223" s="237"/>
      <c r="S223" s="238"/>
      <c r="T223" s="237"/>
      <c r="U223" s="237"/>
      <c r="V223" s="237"/>
    </row>
    <row r="224" spans="1:22" ht="15.75" hidden="1" customHeight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4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8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87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t="15.75" hidden="1" customHeight="1">
      <c r="A226" s="254" t="str">
        <f t="shared" ref="A226" si="35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0" t="s">
        <v>687</v>
      </c>
      <c r="M226" s="226" t="s">
        <v>688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t="15.75" hidden="1" customHeight="1">
      <c r="A227" s="254" t="str">
        <f t="shared" si="28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0" t="s">
        <v>116</v>
      </c>
      <c r="M227" s="226">
        <v>4214</v>
      </c>
      <c r="N227" s="223">
        <f t="shared" ref="N227" si="36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t="15.75" hidden="1" customHeight="1">
      <c r="A228" s="254" t="str">
        <f t="shared" si="28"/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9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 customHeight="1">
      <c r="A229" s="254" t="str">
        <f t="shared" si="28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9"/>
        <v>0</v>
      </c>
      <c r="O229" s="223"/>
      <c r="P229" s="223"/>
      <c r="Q229" s="237"/>
      <c r="R229" s="237"/>
      <c r="S229" s="238"/>
      <c r="T229" s="237"/>
      <c r="U229" s="237"/>
      <c r="V229" s="237"/>
    </row>
    <row r="230" spans="1:22" ht="15.75" hidden="1" customHeight="1">
      <c r="A230" s="254" t="str">
        <f t="shared" si="28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9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t="25.5" hidden="1" customHeight="1">
      <c r="A231" s="254" t="str">
        <f t="shared" si="28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9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t="15.75" hidden="1" customHeight="1">
      <c r="A232" s="254" t="str">
        <f t="shared" si="28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87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8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87"/>
      <c r="I233" s="271"/>
      <c r="J233" s="272"/>
      <c r="K233" s="272"/>
      <c r="L233" s="278" t="s">
        <v>689</v>
      </c>
      <c r="M233" s="226">
        <v>4511</v>
      </c>
      <c r="N233" s="223">
        <f t="shared" si="29"/>
        <v>0</v>
      </c>
      <c r="O233" s="223"/>
      <c r="P233" s="223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87"/>
      <c r="I234" s="271"/>
      <c r="J234" s="272"/>
      <c r="K234" s="272"/>
      <c r="L234" s="278" t="s">
        <v>722</v>
      </c>
      <c r="M234" s="226" t="s">
        <v>723</v>
      </c>
      <c r="N234" s="223">
        <f t="shared" si="29"/>
        <v>0</v>
      </c>
      <c r="O234" s="223"/>
      <c r="P234" s="223"/>
      <c r="Q234" s="237"/>
      <c r="R234" s="237"/>
      <c r="S234" s="238"/>
      <c r="T234" s="237"/>
      <c r="U234" s="237"/>
      <c r="V234" s="237"/>
    </row>
    <row r="235" spans="1:22" ht="15.75" hidden="1" customHeight="1">
      <c r="A235" s="254" t="str">
        <f t="shared" si="28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9"/>
        <v>0</v>
      </c>
      <c r="O235" s="223"/>
      <c r="P235" s="223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8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87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 hidden="1" customHeight="1">
      <c r="A237" s="254" t="str">
        <f t="shared" si="28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9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t="25.5" hidden="1" customHeight="1">
      <c r="A238" s="254" t="str">
        <f t="shared" si="28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9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8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87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t="25.5" hidden="1" customHeight="1">
      <c r="A240" s="254" t="str">
        <f t="shared" si="28"/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9"/>
        <v>0</v>
      </c>
      <c r="O240" s="223"/>
      <c r="P240" s="223"/>
      <c r="Q240" s="237"/>
      <c r="R240" s="237"/>
      <c r="S240" s="238"/>
      <c r="T240" s="237"/>
      <c r="U240" s="237"/>
      <c r="V240" s="237"/>
    </row>
    <row r="241" spans="1:22" ht="15.75" hidden="1" customHeight="1">
      <c r="A241" s="254" t="str">
        <f t="shared" si="28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9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t="25.5" hidden="1" customHeight="1">
      <c r="A242" s="254" t="str">
        <f t="shared" si="28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9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5.5" hidden="1" customHeight="1">
      <c r="A243" s="254" t="str">
        <f t="shared" si="28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87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5.75" hidden="1" customHeight="1">
      <c r="A244" s="254" t="str">
        <f t="shared" si="28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9"/>
        <v>0</v>
      </c>
      <c r="O244" s="223"/>
      <c r="P244" s="223"/>
      <c r="Q244" s="237"/>
      <c r="R244" s="237"/>
      <c r="S244" s="238"/>
      <c r="T244" s="237"/>
      <c r="U244" s="237"/>
      <c r="V244" s="237"/>
    </row>
    <row r="245" spans="1:22" ht="15.75" hidden="1" customHeight="1">
      <c r="A245" s="254" t="str">
        <f t="shared" si="28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9"/>
        <v>0</v>
      </c>
      <c r="O245" s="223"/>
      <c r="P245" s="223"/>
      <c r="Q245" s="237"/>
      <c r="R245" s="237"/>
      <c r="S245" s="238"/>
      <c r="T245" s="237"/>
      <c r="U245" s="237"/>
      <c r="V245" s="237"/>
    </row>
    <row r="246" spans="1:22" ht="15.75" hidden="1" customHeight="1">
      <c r="A246" s="254" t="str">
        <f t="shared" ref="A246:A342" si="37">CONCATENATE(B246,C246,D246,E246,F246,G246)</f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9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t="15.75" hidden="1" customHeight="1">
      <c r="A247" s="254" t="str">
        <f t="shared" si="37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9"/>
        <v>0</v>
      </c>
      <c r="O247" s="223"/>
      <c r="P247" s="223"/>
      <c r="Q247" s="237"/>
      <c r="R247" s="237"/>
      <c r="S247" s="238"/>
      <c r="T247" s="237"/>
      <c r="U247" s="237"/>
      <c r="V247" s="237"/>
    </row>
    <row r="248" spans="1:22" ht="15.75" hidden="1" customHeight="1">
      <c r="A248" s="254"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9"/>
        <v>0</v>
      </c>
      <c r="O248" s="223"/>
      <c r="P248" s="223"/>
      <c r="Q248" s="237"/>
      <c r="R248" s="237"/>
      <c r="S248" s="238"/>
      <c r="T248" s="237"/>
      <c r="U248" s="237"/>
      <c r="V248" s="237"/>
    </row>
    <row r="249" spans="1:22" ht="15.75" hidden="1" customHeight="1">
      <c r="A249" s="254" t="str">
        <f t="shared" si="37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9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15.75" hidden="1" customHeight="1">
      <c r="A250" s="254" t="str">
        <f t="shared" si="37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87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5.75" hidden="1" customHeight="1">
      <c r="A251" s="254" t="str">
        <f t="shared" si="37"/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8">O251+P251</f>
        <v>0</v>
      </c>
      <c r="O251" s="223"/>
      <c r="P251" s="223"/>
      <c r="Q251" s="237"/>
      <c r="R251" s="237"/>
      <c r="S251" s="238"/>
      <c r="T251" s="237"/>
      <c r="U251" s="237"/>
      <c r="V251" s="237"/>
    </row>
    <row r="252" spans="1:22" ht="15.75" hidden="1" customHeight="1">
      <c r="A252" s="254" t="str">
        <f t="shared" si="37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/>
      <c r="M252" s="226"/>
      <c r="N252" s="223">
        <f t="shared" si="29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15.75" hidden="1" customHeight="1">
      <c r="A253" s="254" t="str">
        <f t="shared" si="37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27"/>
      <c r="I253" s="227"/>
      <c r="J253" s="231"/>
      <c r="K253" s="231"/>
      <c r="L253" s="286" t="s">
        <v>691</v>
      </c>
      <c r="M253" s="226"/>
      <c r="N253" s="274">
        <f>O253+P253</f>
        <v>0</v>
      </c>
      <c r="O253" s="274">
        <f t="shared" ref="O253:P253" si="39">P253+Q253</f>
        <v>0</v>
      </c>
      <c r="P253" s="274">
        <f t="shared" si="39"/>
        <v>0</v>
      </c>
      <c r="Q253" s="237"/>
      <c r="R253" s="237"/>
      <c r="S253" s="238"/>
      <c r="T253" s="237"/>
      <c r="U253" s="237"/>
      <c r="V253" s="237"/>
    </row>
    <row r="254" spans="1:22" ht="25.5" hidden="1" customHeight="1">
      <c r="A254" s="254" t="str">
        <f t="shared" si="37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9"/>
        <v>0</v>
      </c>
      <c r="O254" s="223"/>
      <c r="P254" s="223"/>
      <c r="Q254" s="237"/>
      <c r="R254" s="237"/>
      <c r="S254" s="238"/>
      <c r="T254" s="237"/>
      <c r="U254" s="237"/>
      <c r="V254" s="237"/>
    </row>
    <row r="255" spans="1:22" ht="25.5" hidden="1" customHeight="1">
      <c r="B255" s="329"/>
      <c r="H255" s="287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30" hidden="1" customHeight="1">
      <c r="A256" s="254" t="str">
        <f t="shared" ref="A256" si="40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41">O256+P256</f>
        <v>0</v>
      </c>
      <c r="O256" s="223"/>
      <c r="P256" s="223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27"/>
      <c r="I257" s="227"/>
      <c r="J257" s="231"/>
      <c r="K257" s="231"/>
      <c r="L257" s="322" t="s">
        <v>762</v>
      </c>
      <c r="M257" s="226"/>
      <c r="N257" s="274">
        <f>O257+P257</f>
        <v>0</v>
      </c>
      <c r="O257" s="223">
        <f>SUM(O258)</f>
        <v>0</v>
      </c>
      <c r="P257" s="223">
        <f>SUM(P258)</f>
        <v>0</v>
      </c>
      <c r="Q257" s="237"/>
      <c r="R257" s="237"/>
      <c r="S257" s="238"/>
      <c r="T257" s="237"/>
      <c r="U257" s="237"/>
      <c r="V257" s="237"/>
    </row>
    <row r="258" spans="1:22" ht="25.5" hidden="1" customHeight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2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 ht="25.5" hidden="1" customHeight="1">
      <c r="A259" s="254" t="str">
        <f t="shared" si="37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3">+O261+O264+O266+O268+O271</f>
        <v>0</v>
      </c>
      <c r="P259" s="235">
        <f t="shared" si="43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t="15.75" hidden="1" customHeight="1">
      <c r="B261" s="329"/>
      <c r="H261" s="287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t="15.75" hidden="1" customHeight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4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8" hidden="1" customHeight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4"/>
        <v>0</v>
      </c>
      <c r="O263" s="223"/>
      <c r="P263" s="223"/>
      <c r="Q263" s="237"/>
      <c r="R263" s="237"/>
      <c r="S263" s="238"/>
      <c r="T263" s="237"/>
      <c r="U263" s="237"/>
      <c r="V263" s="237"/>
    </row>
    <row r="264" spans="1:22" ht="15.75" hidden="1" customHeight="1">
      <c r="B264" s="329"/>
      <c r="H264" s="287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7" hidden="1" customHeight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4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7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87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15.75" hidden="1" customHeight="1">
      <c r="A267" s="254" t="str">
        <f t="shared" si="37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4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15.75" hidden="1" customHeight="1">
      <c r="A268" s="254" t="str">
        <f t="shared" si="37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323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t="15.75" hidden="1" customHeight="1">
      <c r="A269" s="254" t="str">
        <f t="shared" si="37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4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t="15.75" hidden="1" customHeight="1">
      <c r="A270" s="254" t="str">
        <f t="shared" si="37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4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63.75" hidden="1" customHeight="1">
      <c r="A271" s="254" t="str">
        <f t="shared" si="37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/>
      <c r="Q271" s="237"/>
      <c r="R271" s="237"/>
      <c r="S271" s="238"/>
      <c r="T271" s="237"/>
      <c r="U271" s="237"/>
      <c r="V271" s="237"/>
    </row>
    <row r="272" spans="1:22" ht="15.75" hidden="1" customHeight="1">
      <c r="A272" s="254" t="str">
        <f t="shared" si="37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4"/>
        <v>0</v>
      </c>
      <c r="O272" s="223"/>
      <c r="P272" s="223"/>
      <c r="Q272" s="237"/>
      <c r="R272" s="237"/>
      <c r="S272" s="238"/>
      <c r="T272" s="237"/>
      <c r="U272" s="237"/>
      <c r="V272" s="237"/>
    </row>
    <row r="273" spans="1:22" ht="51" hidden="1" customHeight="1">
      <c r="A273" s="254"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44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t="15.75" hidden="1" customHeight="1">
      <c r="A274" s="254"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t="63.75" hidden="1" customHeight="1">
      <c r="A275" s="254"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t="15.75" hidden="1" customHeight="1">
      <c r="A276" s="254"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t="63.75" hidden="1" customHeight="1">
      <c r="A277" s="254"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87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5">O278+P278</f>
        <v>0</v>
      </c>
      <c r="O278" s="223"/>
      <c r="P278" s="223"/>
      <c r="Q278" s="237"/>
      <c r="R278" s="237"/>
      <c r="S278" s="238"/>
      <c r="T278" s="237"/>
      <c r="U278" s="237"/>
      <c r="V278" s="237"/>
    </row>
    <row r="279" spans="1:22" hidden="1">
      <c r="A279" s="254"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5"/>
        <v>0</v>
      </c>
      <c r="O279" s="223"/>
      <c r="P279" s="223"/>
      <c r="Q279" s="237"/>
      <c r="R279" s="237"/>
      <c r="S279" s="238"/>
      <c r="T279" s="237"/>
      <c r="U279" s="237"/>
      <c r="V279" s="237"/>
    </row>
    <row r="280" spans="1:22" hidden="1">
      <c r="A280" s="254"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5"/>
        <v>0</v>
      </c>
      <c r="O280" s="223"/>
      <c r="P280" s="223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5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5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5"/>
        <v>0</v>
      </c>
      <c r="O283" s="223"/>
      <c r="P283" s="223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5"/>
        <v>0</v>
      </c>
      <c r="O284" s="223"/>
      <c r="P284" s="223"/>
      <c r="Q284" s="237"/>
      <c r="R284" s="237"/>
      <c r="S284" s="238"/>
      <c r="T284" s="237"/>
      <c r="U284" s="237"/>
      <c r="V284" s="237"/>
    </row>
    <row r="285" spans="1:22" ht="15.75" hidden="1" customHeight="1">
      <c r="B285" s="329"/>
      <c r="G285" s="329"/>
      <c r="H285" s="244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0</v>
      </c>
      <c r="O285" s="269">
        <f>+O287</f>
        <v>0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 ht="15.75" hidden="1" customHeight="1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15.75" hidden="1" customHeight="1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0</v>
      </c>
      <c r="O287" s="235">
        <f t="shared" ref="O287:P287" si="46">+O289+O292+O296+O298+O304+O308+O313+O316+O320+O324+O327+O330</f>
        <v>0</v>
      </c>
      <c r="P287" s="235">
        <f t="shared" si="46"/>
        <v>0</v>
      </c>
      <c r="Q287" s="237"/>
      <c r="R287" s="237"/>
      <c r="S287" s="238"/>
      <c r="T287" s="237"/>
      <c r="U287" s="237"/>
      <c r="V287" s="237"/>
    </row>
    <row r="288" spans="1:22" ht="15.75" hidden="1" customHeight="1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t="15.75" hidden="1" customHeight="1">
      <c r="B289" s="329"/>
      <c r="G289" s="329"/>
      <c r="H289" s="287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t="15.75" hidden="1" customHeight="1">
      <c r="B290" s="329"/>
      <c r="G290" s="329"/>
      <c r="H290" s="221"/>
      <c r="I290" s="227"/>
      <c r="J290" s="231"/>
      <c r="K290" s="231"/>
      <c r="L290" s="230"/>
      <c r="M290" s="226"/>
      <c r="N290" s="223">
        <f t="shared" ref="N290:N326" si="47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t="25.5" hidden="1" customHeight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7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15.75" hidden="1" customHeight="1">
      <c r="B292" s="329"/>
      <c r="G292" s="329"/>
      <c r="H292" s="287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30.75" hidden="1" customHeight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8">O293+P293</f>
        <v>0</v>
      </c>
      <c r="O293" s="223"/>
      <c r="P293" s="223"/>
      <c r="Q293" s="237"/>
      <c r="R293" s="237"/>
      <c r="S293" s="238"/>
      <c r="T293" s="237"/>
      <c r="U293" s="237"/>
      <c r="V293" s="237"/>
    </row>
    <row r="294" spans="2:22" ht="15.75" hidden="1" customHeight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7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t="15.75" hidden="1" customHeight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9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15.75" hidden="1" customHeight="1">
      <c r="B296" s="329"/>
      <c r="G296" s="329"/>
      <c r="H296" s="287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30.75" hidden="1" customHeight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7"/>
        <v>0</v>
      </c>
      <c r="O297" s="223"/>
      <c r="P297" s="223"/>
      <c r="Q297" s="237"/>
      <c r="R297" s="237"/>
      <c r="S297" s="238"/>
      <c r="T297" s="237"/>
      <c r="U297" s="237"/>
      <c r="V297" s="237"/>
    </row>
    <row r="298" spans="2:22" ht="15.75" hidden="1" customHeight="1">
      <c r="B298" s="329"/>
      <c r="G298" s="329"/>
      <c r="H298" s="287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15.75" hidden="1" customHeight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7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5.75" hidden="1" customHeight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7"/>
        <v>0</v>
      </c>
      <c r="O300" s="223"/>
      <c r="P300" s="223"/>
      <c r="Q300" s="237"/>
      <c r="R300" s="237"/>
      <c r="S300" s="238"/>
      <c r="T300" s="237"/>
      <c r="U300" s="237"/>
      <c r="V300" s="237"/>
    </row>
    <row r="301" spans="2:22" ht="15.75" hidden="1" customHeight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7"/>
        <v>0</v>
      </c>
      <c r="O301" s="223"/>
      <c r="P301" s="223"/>
      <c r="Q301" s="237"/>
      <c r="R301" s="237"/>
      <c r="S301" s="238"/>
      <c r="T301" s="237"/>
      <c r="U301" s="237"/>
      <c r="V301" s="237"/>
    </row>
    <row r="302" spans="2:22" ht="15.75" hidden="1" customHeight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7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15.75" hidden="1" customHeight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7"/>
        <v>0</v>
      </c>
      <c r="O303" s="223"/>
      <c r="P303" s="223"/>
      <c r="Q303" s="237"/>
      <c r="R303" s="237"/>
      <c r="S303" s="238"/>
      <c r="T303" s="237"/>
      <c r="U303" s="237"/>
      <c r="V303" s="237"/>
    </row>
    <row r="304" spans="2:22" ht="15.75" hidden="1" customHeight="1">
      <c r="B304" s="329"/>
      <c r="G304" s="329"/>
      <c r="H304" s="287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t="15.75" hidden="1" customHeight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7"/>
        <v>0</v>
      </c>
      <c r="O305" s="223"/>
      <c r="P305" s="223"/>
      <c r="Q305" s="237"/>
      <c r="R305" s="237"/>
      <c r="S305" s="238"/>
      <c r="T305" s="237"/>
      <c r="U305" s="237"/>
      <c r="V305" s="237"/>
    </row>
    <row r="306" spans="1:22" ht="30" hidden="1" customHeight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7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t="15.75" hidden="1" customHeight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7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t="15.75" hidden="1" customHeight="1">
      <c r="A308" s="254" t="str">
        <f t="shared" si="37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87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t="15.75" hidden="1" customHeight="1">
      <c r="A309" s="254" t="str">
        <f t="shared" si="37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7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15.75" hidden="1" customHeight="1">
      <c r="A310" s="254" t="str">
        <f t="shared" ref="A310" si="50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51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 customHeight="1">
      <c r="A311" s="254" t="str">
        <f t="shared" ref="A311" si="52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3">O311+P311</f>
        <v>0</v>
      </c>
      <c r="O311" s="223"/>
      <c r="P311" s="223"/>
      <c r="Q311" s="237"/>
      <c r="R311" s="237"/>
      <c r="S311" s="238"/>
      <c r="T311" s="237"/>
      <c r="U311" s="237"/>
      <c r="V311" s="237"/>
    </row>
    <row r="312" spans="1:22" ht="15.75" hidden="1" customHeight="1">
      <c r="A312" s="254" t="str">
        <f t="shared" si="37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7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t="15.75" hidden="1" customHeight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87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4">P313+Q313</f>
        <v>0</v>
      </c>
      <c r="P313" s="274">
        <f t="shared" si="54"/>
        <v>0</v>
      </c>
      <c r="Q313" s="237"/>
      <c r="R313" s="237"/>
      <c r="S313" s="238"/>
      <c r="T313" s="237"/>
      <c r="U313" s="237"/>
      <c r="V313" s="237"/>
    </row>
    <row r="314" spans="1:22" ht="15.75" hidden="1" customHeight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 t="shared" ref="N314" si="55"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5.75" hidden="1" customHeight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3"/>
      <c r="P315" s="223"/>
      <c r="Q315" s="237"/>
      <c r="R315" s="237"/>
      <c r="S315" s="238"/>
      <c r="T315" s="237"/>
      <c r="U315" s="237"/>
      <c r="V315" s="237"/>
    </row>
    <row r="316" spans="1:22" ht="15.75" hidden="1" customHeight="1">
      <c r="A316" s="254" t="str">
        <f t="shared" si="37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87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t="25.5" hidden="1" customHeight="1">
      <c r="A317" s="254" t="str">
        <f t="shared" si="37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7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t="15.75" hidden="1" customHeight="1">
      <c r="A318" s="254" t="str">
        <f t="shared" si="37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7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 customHeight="1">
      <c r="A319" s="254" t="str">
        <f t="shared" si="37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7"/>
        <v>0</v>
      </c>
      <c r="O319" s="223"/>
      <c r="P319" s="223"/>
      <c r="Q319" s="237"/>
      <c r="R319" s="237"/>
      <c r="S319" s="238"/>
      <c r="T319" s="237"/>
      <c r="U319" s="237"/>
      <c r="V319" s="237"/>
    </row>
    <row r="320" spans="1:22" ht="36.75" hidden="1" customHeight="1">
      <c r="A320" s="254" t="str">
        <f t="shared" si="37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87"/>
      <c r="I320" s="271"/>
      <c r="J320" s="272"/>
      <c r="K320" s="272"/>
      <c r="L320" s="273" t="s">
        <v>651</v>
      </c>
      <c r="M320" s="268"/>
      <c r="N320" s="274">
        <f>O320+P320</f>
        <v>0</v>
      </c>
      <c r="O320" s="274">
        <f>SUM(O321:O323)</f>
        <v>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9" ht="15.75" hidden="1" customHeight="1">
      <c r="A321" s="254" t="str">
        <f t="shared" si="37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7"/>
        <v>0</v>
      </c>
      <c r="O321" s="223"/>
      <c r="P321" s="223"/>
      <c r="Q321" s="237"/>
      <c r="R321" s="237"/>
      <c r="S321" s="238"/>
      <c r="T321" s="237"/>
      <c r="U321" s="237"/>
      <c r="V321" s="237"/>
    </row>
    <row r="322" spans="1:239" ht="15.75" hidden="1" customHeight="1">
      <c r="A322" s="254" t="str">
        <f t="shared" si="37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7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9" ht="15.75" hidden="1" customHeight="1">
      <c r="A323" s="254" t="str">
        <f t="shared" si="37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7"/>
        <v>0</v>
      </c>
      <c r="O323" s="223"/>
      <c r="P323" s="223">
        <v>0</v>
      </c>
      <c r="Q323" s="237"/>
      <c r="R323" s="237"/>
      <c r="S323" s="238"/>
      <c r="T323" s="237"/>
      <c r="U323" s="237"/>
      <c r="V323" s="237"/>
    </row>
    <row r="324" spans="1:239" ht="24" hidden="1" customHeight="1">
      <c r="A324" s="254" t="str">
        <f t="shared" si="37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87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9" ht="15.75" hidden="1" customHeight="1">
      <c r="A325" s="254" t="str">
        <f t="shared" ref="A325" si="56">CONCATENATE(B325,C325,D325,E325,F325,G325)</f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7">O325+P325</f>
        <v>0</v>
      </c>
      <c r="O325" s="223"/>
      <c r="P325" s="223"/>
      <c r="Q325" s="237"/>
      <c r="R325" s="237"/>
      <c r="S325" s="238"/>
      <c r="T325" s="237"/>
      <c r="U325" s="237"/>
      <c r="V325" s="237"/>
    </row>
    <row r="326" spans="1:239" ht="15.75" hidden="1" customHeight="1">
      <c r="A326" s="254" t="str">
        <f t="shared" si="37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7"/>
        <v>0</v>
      </c>
      <c r="O326" s="223"/>
      <c r="P326" s="223"/>
      <c r="Q326" s="237"/>
      <c r="R326" s="237"/>
      <c r="S326" s="238"/>
      <c r="T326" s="237"/>
      <c r="U326" s="237"/>
      <c r="V326" s="237"/>
    </row>
    <row r="327" spans="1:239" ht="25.5" hidden="1" customHeight="1">
      <c r="A327" s="254" t="str">
        <f t="shared" si="37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87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9" ht="15.75" hidden="1" customHeight="1">
      <c r="A328" s="254" t="str">
        <f t="shared" si="37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/>
      <c r="M328" s="276"/>
      <c r="N328" s="223">
        <f t="shared" ref="N328" si="58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9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9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9" ht="25.5" hidden="1" customHeight="1">
      <c r="A330" s="254" t="str">
        <f t="shared" ref="A330:A331" si="60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87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9" ht="15.75" hidden="1" customHeight="1">
      <c r="A331" s="254" t="str">
        <f t="shared" si="60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61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9" ht="25.9" customHeight="1">
      <c r="A332" s="254" t="str">
        <f t="shared" si="37"/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29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311.60000000000002</v>
      </c>
      <c r="O332" s="262">
        <f>+O334+O375+O384+O391</f>
        <v>0</v>
      </c>
      <c r="P332" s="262">
        <f>+P334+P375+P384+P391</f>
        <v>311.60000000000002</v>
      </c>
      <c r="Q332" s="237"/>
      <c r="R332" s="237"/>
      <c r="S332" s="238"/>
      <c r="T332" s="237"/>
      <c r="U332" s="237"/>
      <c r="V332" s="237"/>
    </row>
    <row r="333" spans="1:239" ht="15.75" customHeight="1">
      <c r="A333" s="254" t="str">
        <f t="shared" si="37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9" ht="30" hidden="1" customHeight="1">
      <c r="A334" s="254" t="str">
        <f t="shared" si="37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44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9" ht="15.75" hidden="1" customHeight="1">
      <c r="A335" s="254" t="str">
        <f t="shared" si="37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W335" s="300"/>
      <c r="AE335" s="300"/>
      <c r="AF335" s="300"/>
      <c r="AG335" s="300"/>
      <c r="AH335" s="300"/>
      <c r="AI335" s="300"/>
      <c r="AQ335" s="300"/>
      <c r="AR335" s="300"/>
      <c r="AS335" s="300"/>
      <c r="AT335" s="300"/>
      <c r="AU335" s="300"/>
      <c r="BC335" s="300"/>
      <c r="BD335" s="300"/>
      <c r="BE335" s="300"/>
      <c r="BF335" s="300"/>
      <c r="BG335" s="300"/>
      <c r="BO335" s="300"/>
      <c r="BP335" s="300"/>
      <c r="BQ335" s="300"/>
      <c r="BR335" s="300"/>
      <c r="BS335" s="300"/>
      <c r="CA335" s="300"/>
      <c r="CB335" s="300"/>
      <c r="CC335" s="300"/>
      <c r="CD335" s="300"/>
      <c r="CE335" s="300"/>
      <c r="CM335" s="300"/>
      <c r="CN335" s="300"/>
      <c r="CO335" s="300"/>
      <c r="CP335" s="300"/>
      <c r="CQ335" s="300"/>
      <c r="CY335" s="300"/>
      <c r="CZ335" s="300"/>
      <c r="DA335" s="300"/>
      <c r="DB335" s="300"/>
      <c r="DC335" s="300"/>
      <c r="DK335" s="300"/>
      <c r="DL335" s="300"/>
      <c r="DM335" s="300"/>
      <c r="DN335" s="300"/>
      <c r="DO335" s="300"/>
      <c r="DW335" s="300"/>
      <c r="DX335" s="300"/>
      <c r="DY335" s="300"/>
      <c r="DZ335" s="300"/>
      <c r="EA335" s="300"/>
      <c r="EI335" s="300"/>
      <c r="EJ335" s="300"/>
      <c r="EK335" s="300"/>
      <c r="EL335" s="300"/>
      <c r="EM335" s="300"/>
      <c r="EU335" s="300"/>
      <c r="EV335" s="300"/>
      <c r="EW335" s="300"/>
      <c r="EX335" s="300"/>
      <c r="EY335" s="300"/>
      <c r="FG335" s="300"/>
      <c r="FH335" s="300"/>
      <c r="FI335" s="300"/>
      <c r="FJ335" s="300"/>
      <c r="FK335" s="300"/>
      <c r="FS335" s="300"/>
      <c r="FT335" s="300"/>
      <c r="FU335" s="300"/>
      <c r="FV335" s="300"/>
      <c r="FW335" s="300"/>
      <c r="GE335" s="300"/>
      <c r="GF335" s="300"/>
      <c r="GG335" s="300"/>
      <c r="GH335" s="300"/>
      <c r="GI335" s="300"/>
      <c r="GQ335" s="300"/>
      <c r="GR335" s="300"/>
      <c r="GS335" s="300"/>
      <c r="GT335" s="300"/>
      <c r="GU335" s="300"/>
      <c r="HC335" s="300"/>
      <c r="HD335" s="300"/>
      <c r="HE335" s="300"/>
      <c r="HF335" s="300"/>
      <c r="HG335" s="300"/>
      <c r="HO335" s="300"/>
      <c r="HP335" s="300"/>
      <c r="HQ335" s="300"/>
      <c r="HR335" s="300"/>
      <c r="HS335" s="300"/>
      <c r="IA335" s="300"/>
      <c r="IB335" s="300"/>
      <c r="IC335" s="300"/>
      <c r="ID335" s="300"/>
      <c r="IE335" s="300"/>
    </row>
    <row r="336" spans="1:239" ht="15.75" hidden="1" customHeight="1">
      <c r="A336" s="254" t="str">
        <f t="shared" si="37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62">+O338+O348+O350+O373</f>
        <v>0</v>
      </c>
      <c r="P336" s="235">
        <f t="shared" si="62"/>
        <v>0</v>
      </c>
      <c r="Q336" s="237"/>
      <c r="R336" s="237"/>
      <c r="S336" s="238"/>
      <c r="T336" s="237"/>
      <c r="U336" s="237"/>
      <c r="V336" s="237"/>
    </row>
    <row r="337" spans="1:22" ht="15.75" hidden="1" customHeight="1">
      <c r="A337" s="254" t="str">
        <f t="shared" si="37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t="15.75" hidden="1" customHeight="1">
      <c r="A338" s="254" t="str">
        <f t="shared" si="37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87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t="15.75" hidden="1" customHeight="1">
      <c r="A339" s="254" t="str">
        <f t="shared" si="37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3">O339+P339</f>
        <v>0</v>
      </c>
      <c r="O339" s="223"/>
      <c r="P339" s="223"/>
      <c r="Q339" s="237"/>
      <c r="R339" s="237"/>
      <c r="S339" s="238"/>
      <c r="T339" s="237"/>
      <c r="U339" s="237"/>
      <c r="V339" s="237"/>
    </row>
    <row r="340" spans="1:22" ht="15.75" hidden="1" customHeight="1">
      <c r="A340" s="254" t="str">
        <f t="shared" ref="A340" si="64">CONCATENATE(B340,C340,D340,E340,F340,G340)</f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3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t="15.75" hidden="1" customHeight="1">
      <c r="A341" s="254" t="str">
        <f t="shared" si="37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3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t="15.75" hidden="1" customHeight="1">
      <c r="A342" s="254" t="str">
        <f t="shared" si="37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/>
      <c r="M342" s="226"/>
      <c r="N342" s="223">
        <f t="shared" si="63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t="15.75" hidden="1" customHeight="1">
      <c r="A343" s="254" t="str">
        <f t="shared" ref="A343:A405" si="65">CONCATENATE(B343,C343,D343,E343,F343,G343)</f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3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5.75" hidden="1" customHeight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3"/>
        <v>0</v>
      </c>
      <c r="O344" s="223"/>
      <c r="P344" s="223"/>
      <c r="Q344" s="237"/>
      <c r="R344" s="237"/>
      <c r="S344" s="238"/>
      <c r="T344" s="237"/>
      <c r="U344" s="237"/>
      <c r="V344" s="237"/>
    </row>
    <row r="345" spans="1:22" ht="15.75" hidden="1" customHeight="1">
      <c r="A345" s="254" t="str">
        <f t="shared" si="65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3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25.5" hidden="1" customHeight="1">
      <c r="A346" s="254" t="str">
        <f t="shared" si="65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3"/>
        <v>0</v>
      </c>
      <c r="O346" s="223"/>
      <c r="P346" s="223"/>
      <c r="Q346" s="237"/>
      <c r="R346" s="237"/>
      <c r="S346" s="238"/>
      <c r="T346" s="237"/>
      <c r="U346" s="237"/>
      <c r="V346" s="237"/>
    </row>
    <row r="347" spans="1:22" ht="15.75" hidden="1" customHeight="1">
      <c r="A347" s="254" t="str">
        <f t="shared" si="65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3"/>
        <v>0</v>
      </c>
      <c r="O347" s="223"/>
      <c r="P347" s="223"/>
      <c r="Q347" s="237"/>
      <c r="R347" s="237"/>
      <c r="S347" s="238"/>
      <c r="T347" s="237"/>
      <c r="U347" s="237"/>
      <c r="V347" s="237"/>
    </row>
    <row r="348" spans="1:22" ht="15.75" hidden="1" customHeight="1">
      <c r="A348" s="254" t="str">
        <f t="shared" si="65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87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5.75" hidden="1" customHeight="1">
      <c r="A349" s="254" t="str">
        <f t="shared" si="65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3"/>
        <v>0</v>
      </c>
      <c r="O349" s="223"/>
      <c r="P349" s="223"/>
      <c r="Q349" s="237"/>
      <c r="R349" s="237"/>
      <c r="S349" s="238"/>
      <c r="T349" s="237"/>
      <c r="U349" s="237"/>
      <c r="V349" s="237"/>
    </row>
    <row r="350" spans="1:22" ht="51.75" hidden="1" customHeight="1">
      <c r="A350" s="254" t="str">
        <f t="shared" ref="A350:A368" si="66">CONCATENATE(B350,C350,D350,E350,F350,G350)</f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5.75" hidden="1" customHeight="1">
      <c r="A351" s="254" t="str">
        <f t="shared" si="66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7">O351+P351</f>
        <v>0</v>
      </c>
      <c r="O351" s="223"/>
      <c r="P351" s="223"/>
      <c r="Q351" s="237"/>
      <c r="R351" s="237"/>
      <c r="S351" s="238"/>
      <c r="T351" s="237"/>
      <c r="U351" s="237"/>
      <c r="V351" s="237"/>
    </row>
    <row r="352" spans="1:22" ht="15.75" hidden="1" customHeight="1">
      <c r="A352" s="254" t="str">
        <f t="shared" si="66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7"/>
        <v>0</v>
      </c>
      <c r="O352" s="223"/>
      <c r="P352" s="223"/>
      <c r="Q352" s="237"/>
      <c r="R352" s="237"/>
      <c r="S352" s="238"/>
      <c r="T352" s="237"/>
      <c r="U352" s="237"/>
      <c r="V352" s="237"/>
    </row>
    <row r="353" spans="1:22" ht="51" hidden="1" customHeight="1">
      <c r="A353" s="254" t="str">
        <f t="shared" si="66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7"/>
        <v>0</v>
      </c>
      <c r="O353" s="223"/>
      <c r="P353" s="223"/>
      <c r="Q353" s="237"/>
      <c r="R353" s="237"/>
      <c r="S353" s="238"/>
      <c r="T353" s="237"/>
      <c r="U353" s="237"/>
      <c r="V353" s="237"/>
    </row>
    <row r="354" spans="1:22" ht="15.75" hidden="1" customHeight="1">
      <c r="A354" s="254" t="str">
        <f t="shared" si="66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7"/>
        <v>0</v>
      </c>
      <c r="O354" s="223"/>
      <c r="P354" s="223"/>
      <c r="Q354" s="237"/>
      <c r="R354" s="237"/>
      <c r="S354" s="238"/>
      <c r="T354" s="237"/>
      <c r="U354" s="237"/>
      <c r="V354" s="237"/>
    </row>
    <row r="355" spans="1:22" ht="63.75" hidden="1" customHeight="1">
      <c r="A355" s="254" t="str">
        <f t="shared" si="66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7"/>
        <v>0</v>
      </c>
      <c r="O355" s="223"/>
      <c r="P355" s="223"/>
      <c r="Q355" s="237"/>
      <c r="R355" s="237"/>
      <c r="S355" s="238"/>
      <c r="T355" s="237"/>
      <c r="U355" s="237"/>
      <c r="V355" s="237"/>
    </row>
    <row r="356" spans="1:22" ht="15.75" hidden="1" customHeight="1">
      <c r="A356" s="254" t="str">
        <f t="shared" si="66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7"/>
        <v>0</v>
      </c>
      <c r="O356" s="223"/>
      <c r="P356" s="223"/>
      <c r="Q356" s="237"/>
      <c r="R356" s="237"/>
      <c r="S356" s="238"/>
      <c r="T356" s="237"/>
      <c r="U356" s="237"/>
      <c r="V356" s="237"/>
    </row>
    <row r="357" spans="1:22" ht="51" hidden="1" customHeight="1">
      <c r="A357" s="254" t="str">
        <f t="shared" si="66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7"/>
        <v>0</v>
      </c>
      <c r="O357" s="223"/>
      <c r="P357" s="223"/>
      <c r="Q357" s="237"/>
      <c r="R357" s="237"/>
      <c r="S357" s="238"/>
      <c r="T357" s="237"/>
      <c r="U357" s="237"/>
      <c r="V357" s="237"/>
    </row>
    <row r="358" spans="1:22" ht="15.75" hidden="1" customHeight="1">
      <c r="A358" s="254" t="str">
        <f t="shared" si="66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7"/>
        <v>0</v>
      </c>
      <c r="O358" s="223"/>
      <c r="P358" s="223"/>
      <c r="Q358" s="237"/>
      <c r="R358" s="237"/>
      <c r="S358" s="238"/>
      <c r="T358" s="237"/>
      <c r="U358" s="237"/>
      <c r="V358" s="237"/>
    </row>
    <row r="359" spans="1:22" ht="63.75" hidden="1" customHeight="1">
      <c r="A359" s="254" t="str">
        <f t="shared" si="66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7"/>
        <v>0</v>
      </c>
      <c r="O359" s="223"/>
      <c r="P359" s="223"/>
      <c r="Q359" s="237"/>
      <c r="R359" s="237"/>
      <c r="S359" s="238"/>
      <c r="T359" s="237"/>
      <c r="U359" s="237"/>
      <c r="V359" s="237"/>
    </row>
    <row r="360" spans="1:22" ht="15.75" hidden="1" customHeight="1">
      <c r="A360" s="254" t="str">
        <f t="shared" si="66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7"/>
        <v>0</v>
      </c>
      <c r="O360" s="223"/>
      <c r="P360" s="223"/>
      <c r="Q360" s="237"/>
      <c r="R360" s="237"/>
      <c r="S360" s="238"/>
      <c r="T360" s="237"/>
      <c r="U360" s="237"/>
      <c r="V360" s="237"/>
    </row>
    <row r="361" spans="1:22" ht="15.75" hidden="1" customHeight="1">
      <c r="A361" s="254" t="str">
        <f t="shared" si="66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7"/>
        <v>0</v>
      </c>
      <c r="O361" s="223"/>
      <c r="P361" s="223"/>
      <c r="Q361" s="237"/>
      <c r="R361" s="237"/>
      <c r="S361" s="238"/>
      <c r="T361" s="237"/>
      <c r="U361" s="237"/>
      <c r="V361" s="237"/>
    </row>
    <row r="362" spans="1:22" ht="15.75" hidden="1" customHeight="1">
      <c r="A362" s="254" t="str">
        <f t="shared" si="66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7"/>
        <v>0</v>
      </c>
      <c r="O362" s="223"/>
      <c r="P362" s="223"/>
      <c r="Q362" s="237"/>
      <c r="R362" s="237"/>
      <c r="S362" s="238"/>
      <c r="T362" s="237"/>
      <c r="U362" s="237"/>
      <c r="V362" s="237"/>
    </row>
    <row r="363" spans="1:22" ht="15.75" hidden="1" customHeight="1">
      <c r="A363" s="254" t="str">
        <f t="shared" si="66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7"/>
        <v>0</v>
      </c>
      <c r="O363" s="223"/>
      <c r="P363" s="223"/>
      <c r="Q363" s="237"/>
      <c r="R363" s="237"/>
      <c r="S363" s="238"/>
      <c r="T363" s="237"/>
      <c r="U363" s="237"/>
      <c r="V363" s="237"/>
    </row>
    <row r="364" spans="1:22" ht="15.75" hidden="1" customHeight="1">
      <c r="A364" s="254" t="str">
        <f t="shared" si="66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7"/>
        <v>0</v>
      </c>
      <c r="O364" s="223"/>
      <c r="P364" s="223"/>
      <c r="Q364" s="237"/>
      <c r="R364" s="237"/>
      <c r="S364" s="238"/>
      <c r="T364" s="237"/>
      <c r="U364" s="237"/>
      <c r="V364" s="237"/>
    </row>
    <row r="365" spans="1:22" ht="15.75" hidden="1" customHeight="1">
      <c r="A365" s="254" t="str">
        <f t="shared" si="66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7"/>
        <v>0</v>
      </c>
      <c r="O365" s="223"/>
      <c r="P365" s="223"/>
      <c r="Q365" s="237"/>
      <c r="R365" s="237"/>
      <c r="S365" s="238"/>
      <c r="T365" s="237"/>
      <c r="U365" s="237"/>
      <c r="V365" s="237"/>
    </row>
    <row r="366" spans="1:22" ht="15.75" hidden="1" customHeight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ref="N366:N367" si="68">O366+P366</f>
        <v>0</v>
      </c>
      <c r="O366" s="223"/>
      <c r="P366" s="223"/>
      <c r="Q366" s="237"/>
      <c r="R366" s="237"/>
      <c r="S366" s="238"/>
      <c r="T366" s="237"/>
      <c r="U366" s="237"/>
      <c r="V366" s="237"/>
    </row>
    <row r="367" spans="1:22" ht="15.75" hidden="1" customHeight="1">
      <c r="A367" s="254" t="str">
        <f t="shared" si="66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8"/>
        <v>0</v>
      </c>
      <c r="O367" s="223"/>
      <c r="P367" s="223"/>
      <c r="Q367" s="237"/>
      <c r="R367" s="237"/>
      <c r="S367" s="238"/>
      <c r="T367" s="237"/>
      <c r="U367" s="237"/>
      <c r="V367" s="237"/>
    </row>
    <row r="368" spans="1:22" ht="15.75" hidden="1" customHeight="1">
      <c r="A368" s="254" t="str">
        <f t="shared" si="66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7"/>
        <v>0</v>
      </c>
      <c r="O368" s="223"/>
      <c r="P368" s="223"/>
      <c r="Q368" s="237"/>
      <c r="R368" s="237"/>
      <c r="S368" s="238"/>
      <c r="T368" s="237"/>
      <c r="U368" s="237"/>
      <c r="V368" s="237"/>
    </row>
    <row r="369" spans="1:22" ht="15.75" hidden="1" customHeight="1"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7"/>
        <v>0</v>
      </c>
      <c r="O369" s="223"/>
      <c r="P369" s="223"/>
      <c r="Q369" s="237"/>
      <c r="R369" s="237"/>
      <c r="S369" s="238"/>
      <c r="T369" s="237"/>
      <c r="U369" s="237"/>
      <c r="V369" s="237"/>
    </row>
    <row r="370" spans="1:22" ht="15.75" hidden="1" customHeight="1">
      <c r="A370" s="254" t="str">
        <f t="shared" ref="A370:A374" si="69">CONCATENATE(B370,C370,D370,E370,F370,G370)</f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7"/>
        <v>0</v>
      </c>
      <c r="O370" s="223"/>
      <c r="P370" s="223"/>
      <c r="Q370" s="237"/>
      <c r="R370" s="237"/>
      <c r="S370" s="238"/>
      <c r="T370" s="237"/>
      <c r="U370" s="237"/>
      <c r="V370" s="237"/>
    </row>
    <row r="371" spans="1:22" ht="25.5" hidden="1" customHeight="1">
      <c r="A371" s="254" t="str">
        <f t="shared" si="69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7"/>
        <v>0</v>
      </c>
      <c r="O371" s="223"/>
      <c r="P371" s="223"/>
      <c r="Q371" s="237"/>
      <c r="R371" s="237"/>
      <c r="S371" s="238"/>
      <c r="T371" s="237"/>
      <c r="U371" s="237"/>
      <c r="V371" s="237"/>
    </row>
    <row r="372" spans="1:22" ht="25.5" hidden="1" customHeight="1">
      <c r="A372" s="254" t="str">
        <f t="shared" si="69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7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t="15.75" hidden="1" customHeight="1">
      <c r="A373" s="254" t="str">
        <f t="shared" si="69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63.75" hidden="1" customHeight="1">
      <c r="A374" s="254" t="str">
        <f t="shared" si="69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70">O374+P374</f>
        <v>0</v>
      </c>
      <c r="O374" s="223"/>
      <c r="P374" s="223"/>
      <c r="Q374" s="237"/>
      <c r="R374" s="237"/>
      <c r="S374" s="238"/>
      <c r="T374" s="237"/>
      <c r="U374" s="237"/>
      <c r="V374" s="237"/>
    </row>
    <row r="375" spans="1:22" ht="15.75" customHeight="1">
      <c r="A375" s="254" t="str">
        <f t="shared" si="65"/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44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311.60000000000002</v>
      </c>
      <c r="O375" s="269">
        <f>+O377</f>
        <v>0</v>
      </c>
      <c r="P375" s="269">
        <f>+P377</f>
        <v>311.60000000000002</v>
      </c>
      <c r="Q375" s="237"/>
      <c r="R375" s="237"/>
      <c r="S375" s="238"/>
      <c r="T375" s="237"/>
      <c r="U375" s="237"/>
      <c r="V375" s="237"/>
    </row>
    <row r="376" spans="1:22" ht="15.75" customHeight="1">
      <c r="A376" s="254" t="str">
        <f t="shared" si="65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t="15.75" customHeight="1">
      <c r="A377" s="254" t="str">
        <f t="shared" si="65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311.60000000000002</v>
      </c>
      <c r="O377" s="235">
        <f>+O379</f>
        <v>0</v>
      </c>
      <c r="P377" s="235">
        <f>+P379</f>
        <v>311.60000000000002</v>
      </c>
      <c r="Q377" s="237"/>
      <c r="R377" s="237"/>
      <c r="S377" s="238"/>
      <c r="T377" s="237"/>
      <c r="U377" s="237"/>
      <c r="V377" s="237"/>
    </row>
    <row r="378" spans="1:22" ht="20.25" customHeight="1">
      <c r="A378" s="254" t="str">
        <f t="shared" si="65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t="15.75" customHeight="1">
      <c r="A379" s="254" t="str">
        <f t="shared" si="65"/>
        <v>71060401045113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5113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311.60000000000002</v>
      </c>
      <c r="O379" s="274">
        <f>SUM(O380:O383)</f>
        <v>0</v>
      </c>
      <c r="P379" s="274">
        <f>SUM(P380:P383)</f>
        <v>311.60000000000002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71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71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5.75" customHeight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71"/>
        <v>311.60000000000002</v>
      </c>
      <c r="O382" s="223"/>
      <c r="P382" s="223">
        <v>311.60000000000002</v>
      </c>
      <c r="Q382" s="237"/>
      <c r="R382" s="237"/>
      <c r="S382" s="238"/>
      <c r="T382" s="237"/>
      <c r="U382" s="237"/>
      <c r="V382" s="237"/>
    </row>
    <row r="383" spans="1:22" ht="15.75" hidden="1" customHeight="1">
      <c r="A383" s="254"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71"/>
        <v>0</v>
      </c>
      <c r="O383" s="223"/>
      <c r="P383" s="223"/>
      <c r="Q383" s="237"/>
      <c r="R383" s="237"/>
      <c r="S383" s="238"/>
      <c r="T383" s="237"/>
      <c r="U383" s="237"/>
      <c r="V383" s="237"/>
    </row>
    <row r="384" spans="1:22" ht="15.75" hidden="1" customHeight="1">
      <c r="A384" s="254"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44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t="38.25" hidden="1" customHeight="1">
      <c r="A385" s="254" t="str">
        <f t="shared" si="65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t="15.75" hidden="1" customHeight="1">
      <c r="A386" s="254" t="str">
        <f t="shared" si="65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72">+O388</f>
        <v>0</v>
      </c>
      <c r="P386" s="235">
        <f t="shared" si="72"/>
        <v>0</v>
      </c>
      <c r="Q386" s="237"/>
      <c r="R386" s="237"/>
      <c r="S386" s="238"/>
      <c r="T386" s="237"/>
      <c r="U386" s="237"/>
      <c r="V386" s="237"/>
    </row>
    <row r="387" spans="1:22" ht="38.25" hidden="1" customHeight="1">
      <c r="A387" s="254" t="str">
        <f t="shared" si="65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15.75" hidden="1" customHeight="1">
      <c r="B388" s="329"/>
      <c r="G388" s="329"/>
      <c r="H388" s="287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63.75" hidden="1" customHeight="1">
      <c r="A389" s="254" t="str">
        <f t="shared" ref="A389:A390" si="73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74">O389+P389</f>
        <v>0</v>
      </c>
      <c r="O389" s="223"/>
      <c r="P389" s="223"/>
      <c r="Q389" s="237"/>
      <c r="R389" s="237"/>
      <c r="S389" s="238"/>
      <c r="T389" s="237"/>
      <c r="U389" s="237"/>
      <c r="V389" s="237"/>
    </row>
    <row r="390" spans="1:22" ht="63.75" hidden="1" customHeight="1">
      <c r="A390" s="254" t="str">
        <f t="shared" si="73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74"/>
        <v>0</v>
      </c>
      <c r="O390" s="223"/>
      <c r="P390" s="223"/>
      <c r="Q390" s="237"/>
      <c r="R390" s="237"/>
      <c r="S390" s="238"/>
      <c r="T390" s="237"/>
      <c r="U390" s="237"/>
      <c r="V390" s="237"/>
    </row>
    <row r="391" spans="1:22" ht="15.75" hidden="1" customHeight="1">
      <c r="A391" s="254" t="str">
        <f t="shared" si="65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44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t="25.5" hidden="1" customHeight="1">
      <c r="A392" s="254" t="str">
        <f t="shared" si="65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15.75" hidden="1" customHeight="1">
      <c r="A393" s="254" t="str">
        <f t="shared" si="65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75">+O395+O403+O405+O410+O407+O412+O416+O418</f>
        <v>0</v>
      </c>
      <c r="P393" s="235">
        <f t="shared" si="75"/>
        <v>0</v>
      </c>
      <c r="Q393" s="237"/>
      <c r="R393" s="237"/>
      <c r="S393" s="238"/>
      <c r="T393" s="237"/>
      <c r="U393" s="237"/>
      <c r="V393" s="237"/>
    </row>
    <row r="394" spans="1:22" ht="25.5" hidden="1" customHeight="1">
      <c r="A394" s="254" t="str">
        <f t="shared" si="65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t="15.75" hidden="1" customHeight="1">
      <c r="A395" s="254" t="str">
        <f t="shared" si="65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87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t="25.5" hidden="1" customHeight="1">
      <c r="A396" s="254" t="str">
        <f t="shared" si="65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76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t="15.75" hidden="1" customHeight="1">
      <c r="A397" s="254" t="str">
        <f t="shared" si="65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76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15.75" hidden="1" customHeight="1">
      <c r="A398" s="254" t="str">
        <f t="shared" si="65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76"/>
        <v>0</v>
      </c>
      <c r="O398" s="223"/>
      <c r="P398" s="223"/>
      <c r="Q398" s="237"/>
      <c r="R398" s="237"/>
      <c r="S398" s="238"/>
      <c r="T398" s="237"/>
      <c r="U398" s="237"/>
      <c r="V398" s="237"/>
    </row>
    <row r="399" spans="1:22" ht="25.5" hidden="1" customHeight="1">
      <c r="A399" s="254" t="str">
        <f t="shared" si="65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76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t="25.5" hidden="1" customHeight="1">
      <c r="A400" s="254" t="str">
        <f t="shared" si="65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76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t="15.75" hidden="1" customHeight="1">
      <c r="A401" s="254" t="str">
        <f t="shared" si="65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76"/>
        <v>0</v>
      </c>
      <c r="O401" s="223"/>
      <c r="P401" s="223"/>
      <c r="Q401" s="237"/>
      <c r="R401" s="237"/>
      <c r="S401" s="238"/>
      <c r="T401" s="237"/>
      <c r="U401" s="237"/>
      <c r="V401" s="237"/>
    </row>
    <row r="402" spans="1:22" ht="15.75" hidden="1" customHeight="1">
      <c r="A402" s="254" t="str">
        <f t="shared" si="65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76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5.5" hidden="1" customHeight="1">
      <c r="A403" s="254" t="str">
        <f t="shared" si="65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87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t="15.75" hidden="1" customHeight="1">
      <c r="A404" s="254" t="str">
        <f t="shared" si="65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76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t="15.75" hidden="1" customHeight="1">
      <c r="A405" s="254" t="str">
        <f t="shared" si="65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87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t="25.5" hidden="1" customHeight="1">
      <c r="A406" s="254" t="str">
        <f t="shared" ref="A406:A452" si="77">CONCATENATE(B406,C406,D406,E406,F406,G406)</f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76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77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87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5.75" hidden="1" customHeight="1">
      <c r="A408" s="254" t="str">
        <f t="shared" si="77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87"/>
      <c r="I408" s="271"/>
      <c r="J408" s="272"/>
      <c r="K408" s="272"/>
      <c r="L408" s="230" t="s">
        <v>115</v>
      </c>
      <c r="M408" s="276">
        <v>4213</v>
      </c>
      <c r="N408" s="223">
        <f t="shared" si="76"/>
        <v>0</v>
      </c>
      <c r="O408" s="223"/>
      <c r="P408" s="223"/>
      <c r="Q408" s="237"/>
      <c r="R408" s="237"/>
      <c r="S408" s="238"/>
      <c r="T408" s="237"/>
      <c r="U408" s="237"/>
      <c r="V408" s="237"/>
    </row>
    <row r="409" spans="1:22" ht="25.5" hidden="1" customHeight="1">
      <c r="A409" s="254" t="str">
        <f t="shared" ref="A409" si="78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9">O409+P409</f>
        <v>0</v>
      </c>
      <c r="O409" s="223"/>
      <c r="P409" s="223"/>
      <c r="Q409" s="237"/>
      <c r="R409" s="237"/>
      <c r="S409" s="238"/>
      <c r="T409" s="237"/>
      <c r="U409" s="237"/>
      <c r="V409" s="237"/>
    </row>
    <row r="410" spans="1:22" ht="15.75" hidden="1" customHeight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87"/>
      <c r="I410" s="271"/>
      <c r="J410" s="272"/>
      <c r="K410" s="272"/>
      <c r="L410" s="273" t="s">
        <v>704</v>
      </c>
      <c r="M410" s="268"/>
      <c r="N410" s="274"/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15.75" hidden="1" customHeight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15.75" hidden="1" customHeight="1">
      <c r="A412" s="254" t="str">
        <f t="shared" si="77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87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ref="A413" si="80">CONCATENATE(B413,C413,D413,E413,F413,G413)</f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308"/>
      <c r="I413" s="280"/>
      <c r="J413" s="281"/>
      <c r="K413" s="282"/>
      <c r="L413" s="283" t="s">
        <v>142</v>
      </c>
      <c r="M413" s="276">
        <v>4251</v>
      </c>
      <c r="N413" s="223">
        <f t="shared" ref="N413" si="81">O413+P413</f>
        <v>0</v>
      </c>
      <c r="O413" s="223"/>
      <c r="P413" s="223"/>
      <c r="Q413" s="237"/>
      <c r="R413" s="237"/>
      <c r="S413" s="238"/>
      <c r="T413" s="237"/>
      <c r="U413" s="237"/>
      <c r="V413" s="237"/>
    </row>
    <row r="414" spans="1:22" ht="25.5" hidden="1" customHeight="1">
      <c r="A414" s="254" t="str">
        <f t="shared" si="77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76"/>
        <v>0</v>
      </c>
      <c r="O414" s="223"/>
      <c r="P414" s="223"/>
      <c r="Q414" s="237"/>
      <c r="R414" s="237"/>
      <c r="S414" s="238"/>
      <c r="T414" s="237"/>
      <c r="U414" s="237"/>
      <c r="V414" s="237"/>
    </row>
    <row r="415" spans="1:22" ht="15.75" hidden="1" customHeight="1">
      <c r="A415" s="254" t="str">
        <f t="shared" si="77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76"/>
        <v>0</v>
      </c>
      <c r="O415" s="223"/>
      <c r="P415" s="223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87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5.75" hidden="1" customHeight="1">
      <c r="A417" s="254" t="str">
        <f t="shared" ref="A417" si="82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87"/>
      <c r="I417" s="271"/>
      <c r="J417" s="272"/>
      <c r="K417" s="272"/>
      <c r="L417" s="230" t="s">
        <v>115</v>
      </c>
      <c r="M417" s="276">
        <v>4213</v>
      </c>
      <c r="N417" s="223">
        <f t="shared" ref="N417" si="83">O417+P417</f>
        <v>0</v>
      </c>
      <c r="O417" s="223"/>
      <c r="P417" s="223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87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25.5" hidden="1" customHeight="1">
      <c r="A419" s="254" t="str">
        <f t="shared" ref="A419" si="84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85">O419+P419</f>
        <v>0</v>
      </c>
      <c r="O419" s="223"/>
      <c r="P419" s="223"/>
      <c r="Q419" s="237"/>
      <c r="R419" s="237"/>
      <c r="S419" s="238"/>
      <c r="T419" s="237"/>
      <c r="U419" s="237"/>
      <c r="V419" s="237"/>
    </row>
    <row r="420" spans="1:22" ht="32.25" customHeight="1">
      <c r="B420" s="329"/>
      <c r="H420" s="229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11719.3</v>
      </c>
      <c r="O420" s="262">
        <f>+O422+O432+O438+O455</f>
        <v>441</v>
      </c>
      <c r="P420" s="262">
        <f>+P422+P432+P438+P455</f>
        <v>11278.3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77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t="15.75" hidden="1" customHeight="1">
      <c r="A422" s="254" t="str">
        <f t="shared" si="77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44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t="15.75" hidden="1" customHeight="1">
      <c r="A423" s="254" t="str">
        <f t="shared" si="77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t="25.5" hidden="1" customHeight="1">
      <c r="A424" s="254" t="str">
        <f t="shared" si="77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t="25.5" hidden="1" customHeight="1">
      <c r="A425" s="254" t="str">
        <f t="shared" si="77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15.75" hidden="1" customHeight="1">
      <c r="A426" s="254" t="str">
        <f t="shared" si="77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71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5.75" hidden="1" customHeight="1">
      <c r="A427" s="254" t="str">
        <f t="shared" si="77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86">O427+P427</f>
        <v>0</v>
      </c>
      <c r="O427" s="223"/>
      <c r="P427" s="223"/>
      <c r="Q427" s="237"/>
      <c r="R427" s="237"/>
      <c r="S427" s="238"/>
      <c r="T427" s="237"/>
      <c r="U427" s="237"/>
      <c r="V427" s="237"/>
    </row>
    <row r="428" spans="1:22" ht="15.75" hidden="1" customHeight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t="15.75" hidden="1" customHeight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15.75" hidden="1" customHeight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87">O431</f>
        <v>0</v>
      </c>
      <c r="P430" s="274">
        <f t="shared" si="87"/>
        <v>0</v>
      </c>
      <c r="Q430" s="237"/>
      <c r="R430" s="237"/>
      <c r="S430" s="238"/>
      <c r="T430" s="237"/>
      <c r="U430" s="237"/>
      <c r="V430" s="237"/>
    </row>
    <row r="431" spans="1:22" ht="15.75" hidden="1" customHeight="1">
      <c r="B431" s="329"/>
      <c r="G431" s="329"/>
      <c r="H431" s="227"/>
      <c r="I431" s="228"/>
      <c r="J431" s="229"/>
      <c r="K431" s="229"/>
      <c r="L431" s="230" t="s">
        <v>125</v>
      </c>
      <c r="M431" s="226">
        <v>4239</v>
      </c>
      <c r="N431" s="223">
        <f t="shared" ref="N431" si="88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t="15.75" hidden="1" customHeight="1">
      <c r="A432" s="254" t="str">
        <f t="shared" ref="A432:A435" si="89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44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t="15.75" hidden="1" customHeight="1">
      <c r="A433" s="254" t="str">
        <f t="shared" si="89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t="15.75" hidden="1" customHeight="1">
      <c r="A434" s="254" t="str">
        <f t="shared" si="89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9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t="15.75" hidden="1" customHeight="1">
      <c r="A438" s="254" t="str">
        <f t="shared" si="77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44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t="15.75" hidden="1" customHeight="1">
      <c r="A439" s="254" t="str">
        <f t="shared" si="77"/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t="15.75" hidden="1" customHeight="1">
      <c r="A440" s="254" t="str">
        <f t="shared" si="77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90">+O442+O445+O449+O451+O453</f>
        <v>0</v>
      </c>
      <c r="P440" s="235">
        <f t="shared" si="90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77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6.25" hidden="1" customHeight="1">
      <c r="A442" s="254" t="str">
        <f t="shared" si="77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32.25" hidden="1" customHeight="1">
      <c r="A443" s="254" t="str">
        <f t="shared" si="77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91">O443+P443</f>
        <v>0</v>
      </c>
      <c r="O443" s="223"/>
      <c r="P443" s="223"/>
      <c r="Q443" s="237"/>
      <c r="R443" s="237"/>
      <c r="S443" s="238"/>
      <c r="T443" s="237"/>
      <c r="U443" s="237"/>
      <c r="V443" s="237"/>
    </row>
    <row r="444" spans="1:22" ht="25.5" hidden="1" customHeight="1">
      <c r="A444" s="254" t="str">
        <f t="shared" si="77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91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15.75" hidden="1" customHeight="1">
      <c r="A445" s="254" t="str">
        <f t="shared" si="77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15.75" hidden="1" customHeight="1">
      <c r="A446" s="254" t="str">
        <f t="shared" si="77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91"/>
        <v>0</v>
      </c>
      <c r="O446" s="223">
        <v>0</v>
      </c>
      <c r="P446" s="223">
        <v>0</v>
      </c>
      <c r="Q446" s="237"/>
      <c r="R446" s="237"/>
      <c r="S446" s="238"/>
      <c r="T446" s="237"/>
      <c r="U446" s="237"/>
      <c r="V446" s="237"/>
    </row>
    <row r="447" spans="1:22" ht="15.75" hidden="1" customHeight="1">
      <c r="A447" s="254" t="str">
        <f t="shared" si="77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280"/>
      <c r="I447" s="280"/>
      <c r="J447" s="305"/>
      <c r="K447" s="306"/>
      <c r="L447" s="275" t="s">
        <v>134</v>
      </c>
      <c r="M447" s="276">
        <v>4861</v>
      </c>
      <c r="N447" s="223">
        <f t="shared" si="91"/>
        <v>0</v>
      </c>
      <c r="O447" s="223"/>
      <c r="P447" s="223"/>
      <c r="Q447" s="237"/>
      <c r="R447" s="237"/>
      <c r="S447" s="238"/>
      <c r="T447" s="237"/>
      <c r="U447" s="237"/>
      <c r="V447" s="237"/>
    </row>
    <row r="448" spans="1:22" ht="15.75" hidden="1" customHeight="1">
      <c r="A448" s="254" t="str">
        <f t="shared" si="77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91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15.75" hidden="1" customHeight="1">
      <c r="A449" s="254"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t="15.75" hidden="1" customHeight="1">
      <c r="A450" s="254" t="str">
        <f t="shared" si="77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34" t="s">
        <v>134</v>
      </c>
      <c r="M450" s="220">
        <v>4861</v>
      </c>
      <c r="N450" s="223">
        <f t="shared" si="91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15.75" hidden="1" customHeight="1">
      <c r="A451" s="254" t="str">
        <f t="shared" si="77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t="15.75" hidden="1" customHeight="1">
      <c r="A452" s="254" t="str">
        <f t="shared" si="77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34" t="s">
        <v>134</v>
      </c>
      <c r="M452" s="220">
        <v>4861</v>
      </c>
      <c r="N452" s="223">
        <f t="shared" si="91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 ht="15.75" customHeight="1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5.75" customHeight="1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5.5" customHeight="1">
      <c r="A455" s="254" t="str">
        <f t="shared" ref="A455:A496" si="92">CONCATENATE(B455,C455,D455,E455,F455,G455)</f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44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11719.3</v>
      </c>
      <c r="O455" s="269">
        <f>+O457</f>
        <v>441</v>
      </c>
      <c r="P455" s="269">
        <f>+P457</f>
        <v>11278.3</v>
      </c>
      <c r="Q455" s="237"/>
      <c r="R455" s="237"/>
      <c r="S455" s="238"/>
      <c r="T455" s="237"/>
      <c r="U455" s="237"/>
      <c r="V455" s="237"/>
    </row>
    <row r="456" spans="1:22" ht="15.75" customHeight="1">
      <c r="A456" s="254" t="str">
        <f t="shared" si="92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15.75" customHeight="1">
      <c r="A457" s="254" t="str">
        <f t="shared" si="92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11719.3</v>
      </c>
      <c r="O457" s="235">
        <f t="shared" ref="O457:P457" si="93">+O459+O463+O469+O478+O487</f>
        <v>441</v>
      </c>
      <c r="P457" s="235">
        <f t="shared" si="93"/>
        <v>11278.3</v>
      </c>
      <c r="Q457" s="237"/>
      <c r="R457" s="237"/>
      <c r="S457" s="238"/>
      <c r="T457" s="237"/>
      <c r="U457" s="237"/>
      <c r="V457" s="237"/>
    </row>
    <row r="458" spans="1:22" ht="15.75" customHeight="1">
      <c r="A458" s="254" t="str">
        <f t="shared" si="92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4" hidden="1" customHeight="1">
      <c r="A459" s="254" t="str">
        <f t="shared" si="92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87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33" hidden="1" customHeight="1">
      <c r="A460" s="254" t="str">
        <f t="shared" si="92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94">O460+P460</f>
        <v>0</v>
      </c>
      <c r="O460" s="223"/>
      <c r="P460" s="223">
        <v>0</v>
      </c>
      <c r="Q460" s="237"/>
      <c r="R460" s="237"/>
      <c r="S460" s="238"/>
      <c r="T460" s="237"/>
      <c r="U460" s="237"/>
      <c r="V460" s="237"/>
    </row>
    <row r="461" spans="1:22" ht="25.5" hidden="1" customHeight="1">
      <c r="A461" s="254" t="str">
        <f t="shared" si="92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308"/>
      <c r="I461" s="280"/>
      <c r="J461" s="281"/>
      <c r="K461" s="282"/>
      <c r="L461" s="283" t="s">
        <v>240</v>
      </c>
      <c r="M461" s="276">
        <v>4269</v>
      </c>
      <c r="N461" s="223">
        <f t="shared" si="94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 customHeight="1">
      <c r="A462" s="254" t="str">
        <f t="shared" si="92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308"/>
      <c r="I462" s="280"/>
      <c r="J462" s="281"/>
      <c r="K462" s="282"/>
      <c r="L462" s="283" t="s">
        <v>267</v>
      </c>
      <c r="M462" s="276">
        <v>4521</v>
      </c>
      <c r="N462" s="223">
        <f t="shared" si="94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5.5" hidden="1" customHeight="1">
      <c r="A463" s="254" t="str">
        <f t="shared" si="92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87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15.75" hidden="1" customHeight="1">
      <c r="A464" s="254" t="str">
        <f t="shared" si="92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94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t="15.75" hidden="1" customHeight="1">
      <c r="A465" s="254" t="str">
        <f t="shared" si="92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94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15.75" hidden="1" customHeight="1">
      <c r="A466" s="254" t="str">
        <f t="shared" si="92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94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t="15.75" hidden="1" customHeight="1">
      <c r="A467" s="254" t="str">
        <f t="shared" si="92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94"/>
        <v>0</v>
      </c>
      <c r="O467" s="223"/>
      <c r="P467" s="223"/>
      <c r="Q467" s="237"/>
      <c r="R467" s="237"/>
      <c r="S467" s="238"/>
      <c r="T467" s="237"/>
      <c r="U467" s="237"/>
      <c r="V467" s="237"/>
    </row>
    <row r="468" spans="1:22" ht="15.75" hidden="1" customHeight="1">
      <c r="A468" s="254" t="str">
        <f t="shared" si="92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94"/>
        <v>0</v>
      </c>
      <c r="O468" s="223"/>
      <c r="P468" s="223"/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92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87"/>
      <c r="I469" s="271"/>
      <c r="J469" s="272"/>
      <c r="K469" s="272"/>
      <c r="L469" s="273" t="s">
        <v>266</v>
      </c>
      <c r="M469" s="268"/>
      <c r="N469" s="274">
        <f>O469+P469</f>
        <v>11278.3</v>
      </c>
      <c r="O469" s="274">
        <f>SUM(O470:O477)</f>
        <v>0</v>
      </c>
      <c r="P469" s="274">
        <f>SUM(P470:P477)</f>
        <v>11278.3</v>
      </c>
      <c r="Q469" s="237"/>
      <c r="R469" s="237"/>
      <c r="S469" s="238"/>
      <c r="T469" s="237"/>
      <c r="U469" s="237"/>
      <c r="V469" s="237"/>
    </row>
    <row r="470" spans="1:22" ht="15.75" hidden="1" customHeight="1">
      <c r="A470" s="254" t="str">
        <f t="shared" si="92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94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28.5" hidden="1" customHeight="1">
      <c r="A471" s="254" t="str">
        <f t="shared" si="92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94"/>
        <v>0</v>
      </c>
      <c r="O471" s="223"/>
      <c r="P471" s="223">
        <v>0</v>
      </c>
      <c r="Q471" s="237"/>
      <c r="R471" s="237"/>
      <c r="S471" s="238"/>
      <c r="T471" s="237"/>
      <c r="U471" s="237"/>
      <c r="V471" s="237"/>
    </row>
    <row r="472" spans="1:22" ht="15.75" hidden="1" customHeight="1">
      <c r="A472" s="254" t="str">
        <f t="shared" si="92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94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 customHeight="1">
      <c r="A473" s="254" t="str">
        <f t="shared" si="92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94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15.75" hidden="1" customHeight="1">
      <c r="A474" s="254" t="str">
        <f t="shared" si="92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94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 ht="25.5" customHeight="1">
      <c r="A475" s="254" t="str">
        <f t="shared" si="92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94"/>
        <v>4884.5</v>
      </c>
      <c r="O475" s="223">
        <v>0</v>
      </c>
      <c r="P475" s="223">
        <v>4884.5</v>
      </c>
      <c r="Q475" s="237"/>
      <c r="R475" s="237"/>
      <c r="S475" s="238"/>
      <c r="T475" s="237"/>
      <c r="U475" s="237"/>
      <c r="V475" s="237"/>
    </row>
    <row r="476" spans="1:22" ht="15.75" customHeight="1">
      <c r="A476" s="254" t="str">
        <f t="shared" si="92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94"/>
        <v>6393.8</v>
      </c>
      <c r="O476" s="223">
        <v>0</v>
      </c>
      <c r="P476" s="223">
        <v>6393.8</v>
      </c>
      <c r="Q476" s="237"/>
      <c r="R476" s="237"/>
      <c r="S476" s="238"/>
      <c r="T476" s="237"/>
      <c r="U476" s="237"/>
      <c r="V476" s="237"/>
    </row>
    <row r="477" spans="1:22" ht="15.75" hidden="1" customHeight="1">
      <c r="A477" s="254" t="str">
        <f t="shared" si="92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/>
      <c r="P477" s="223"/>
      <c r="Q477" s="237"/>
      <c r="R477" s="237"/>
      <c r="S477" s="238"/>
      <c r="T477" s="237"/>
      <c r="U477" s="237"/>
      <c r="V477" s="237"/>
    </row>
    <row r="478" spans="1:22" ht="28.5" customHeight="1">
      <c r="A478" s="254" t="str">
        <f t="shared" si="92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87"/>
      <c r="I478" s="271"/>
      <c r="J478" s="272"/>
      <c r="K478" s="272"/>
      <c r="L478" s="273" t="s">
        <v>269</v>
      </c>
      <c r="M478" s="268"/>
      <c r="N478" s="274">
        <f>O478+P478</f>
        <v>441</v>
      </c>
      <c r="O478" s="274">
        <f>SUM(O479:O486)</f>
        <v>441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t="23.25" hidden="1" customHeight="1">
      <c r="A479" s="254" t="str">
        <f t="shared" si="92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7.75" customHeight="1">
      <c r="A480" s="254" t="str">
        <f t="shared" si="92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95">O480+P480</f>
        <v>441</v>
      </c>
      <c r="O480" s="223">
        <v>441</v>
      </c>
      <c r="P480" s="223">
        <v>0</v>
      </c>
      <c r="Q480" s="237"/>
      <c r="R480" s="237"/>
      <c r="S480" s="238"/>
      <c r="T480" s="237"/>
      <c r="U480" s="237"/>
      <c r="V480" s="237"/>
    </row>
    <row r="481" spans="1:22" ht="47.25" hidden="1" customHeight="1">
      <c r="A481" s="254" t="str">
        <f t="shared" si="92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95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47.25" hidden="1" customHeight="1">
      <c r="A482" s="254" t="str">
        <f t="shared" si="92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95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t="47.25" hidden="1" customHeight="1">
      <c r="A483" s="254" t="str">
        <f t="shared" si="92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95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t="47.25" hidden="1" customHeight="1">
      <c r="A484" s="254" t="str">
        <f t="shared" si="92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95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t="47.25" hidden="1" customHeight="1">
      <c r="B485" s="329"/>
      <c r="H485" s="280"/>
      <c r="I485" s="280"/>
      <c r="J485" s="305"/>
      <c r="K485" s="306"/>
      <c r="L485" s="234" t="s">
        <v>173</v>
      </c>
      <c r="M485" s="220">
        <v>5112</v>
      </c>
      <c r="N485" s="223">
        <f t="shared" si="95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t="47.25" hidden="1" customHeight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95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t="25.5" hidden="1" customHeight="1">
      <c r="A487" s="254" t="str">
        <f t="shared" si="92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87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92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87"/>
      <c r="I488" s="271"/>
      <c r="J488" s="272"/>
      <c r="K488" s="272"/>
      <c r="L488" s="234" t="s">
        <v>142</v>
      </c>
      <c r="M488" s="220">
        <v>4251</v>
      </c>
      <c r="N488" s="223">
        <f t="shared" si="95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5.75" hidden="1" customHeight="1">
      <c r="A489" s="254" t="str">
        <f t="shared" si="92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95"/>
        <v>0</v>
      </c>
      <c r="O489" s="223"/>
      <c r="P489" s="223"/>
      <c r="Q489" s="237"/>
      <c r="R489" s="237"/>
      <c r="S489" s="238"/>
      <c r="T489" s="237"/>
      <c r="U489" s="237"/>
      <c r="V489" s="237"/>
    </row>
    <row r="490" spans="1:22" ht="15.75" hidden="1" customHeight="1">
      <c r="A490" s="254" t="str">
        <f t="shared" si="92"/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29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96">+O492</f>
        <v>0</v>
      </c>
      <c r="P490" s="262">
        <f t="shared" si="96"/>
        <v>0</v>
      </c>
      <c r="Q490" s="237"/>
      <c r="R490" s="237"/>
      <c r="S490" s="238"/>
      <c r="T490" s="237"/>
      <c r="U490" s="237"/>
      <c r="V490" s="237"/>
    </row>
    <row r="491" spans="1:22" ht="15.75" hidden="1" customHeight="1">
      <c r="A491" s="254" t="str">
        <f t="shared" si="92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t="15.75" hidden="1" customHeight="1">
      <c r="A492" s="254" t="str">
        <f t="shared" si="92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44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97">+O494</f>
        <v>0</v>
      </c>
      <c r="P492" s="269">
        <f t="shared" si="97"/>
        <v>0</v>
      </c>
      <c r="Q492" s="237"/>
      <c r="R492" s="237"/>
      <c r="S492" s="238"/>
      <c r="T492" s="237"/>
      <c r="U492" s="237"/>
      <c r="V492" s="237"/>
    </row>
    <row r="493" spans="1:22" ht="15.75" hidden="1" customHeight="1">
      <c r="A493" s="254" t="str">
        <f t="shared" si="92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t="15.75" hidden="1" customHeight="1">
      <c r="A494" s="254" t="str">
        <f t="shared" si="92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t="25.5" hidden="1" customHeight="1">
      <c r="A495" s="254" t="str">
        <f t="shared" si="92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92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87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43" ht="15.75" hidden="1" customHeight="1">
      <c r="A497" s="254" t="str">
        <f t="shared" ref="A497:A551" si="98">CONCATENATE(B497,C497,D497,E497,F497,G497)</f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" si="99">O497+P497</f>
        <v>0</v>
      </c>
      <c r="O497" s="223"/>
      <c r="P497" s="223"/>
      <c r="Q497" s="237"/>
      <c r="R497" s="237"/>
      <c r="S497" s="238"/>
      <c r="T497" s="237"/>
      <c r="U497" s="237"/>
      <c r="V497" s="237"/>
    </row>
    <row r="498" spans="1:243" ht="25.5" hidden="1" customHeight="1">
      <c r="A498" s="254" t="str">
        <f t="shared" si="98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ref="N498:N500" si="100">O498+P498</f>
        <v>0</v>
      </c>
      <c r="O498" s="223"/>
      <c r="P498" s="223"/>
      <c r="Q498" s="237"/>
      <c r="R498" s="237"/>
      <c r="S498" s="238"/>
      <c r="T498" s="237"/>
      <c r="U498" s="237"/>
      <c r="V498" s="237"/>
    </row>
    <row r="499" spans="1:243" ht="24" hidden="1" customHeight="1">
      <c r="A499" s="254" t="str">
        <f t="shared" si="98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87"/>
      <c r="I499" s="271"/>
      <c r="J499" s="272"/>
      <c r="K499" s="272"/>
      <c r="L499" s="273" t="s">
        <v>282</v>
      </c>
      <c r="M499" s="268"/>
      <c r="N499" s="274">
        <f t="shared" si="10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43" s="310" customFormat="1" ht="25.5" hidden="1" customHeight="1">
      <c r="A500" s="254" t="str">
        <f t="shared" si="98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100"/>
        <v>0</v>
      </c>
      <c r="O500" s="223"/>
      <c r="P500" s="223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  <c r="IB500" s="239"/>
      <c r="IC500" s="239"/>
      <c r="ID500" s="239"/>
      <c r="IE500" s="239"/>
      <c r="IF500" s="239"/>
      <c r="IG500" s="239"/>
      <c r="IH500" s="239"/>
      <c r="II500" s="239"/>
    </row>
    <row r="501" spans="1:243" ht="24" hidden="1" customHeight="1">
      <c r="A501" s="254" t="str">
        <f t="shared" ref="A501:A502" si="10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87"/>
      <c r="I501" s="271"/>
      <c r="J501" s="272"/>
      <c r="K501" s="272"/>
      <c r="L501" s="273" t="s">
        <v>720</v>
      </c>
      <c r="M501" s="268"/>
      <c r="N501" s="274">
        <f t="shared" ref="N501:N502" si="10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43" ht="15.75" hidden="1" customHeight="1">
      <c r="A502" s="254" t="str">
        <f t="shared" si="10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102"/>
        <v>0</v>
      </c>
      <c r="O502" s="223"/>
      <c r="P502" s="223"/>
      <c r="Q502" s="237"/>
      <c r="R502" s="237"/>
      <c r="S502" s="238"/>
      <c r="T502" s="237"/>
      <c r="U502" s="237"/>
      <c r="V502" s="237"/>
    </row>
    <row r="503" spans="1:243" ht="15.75" hidden="1" customHeight="1">
      <c r="A503" s="254" t="str">
        <f t="shared" si="98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29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0</v>
      </c>
      <c r="O503" s="262">
        <f>+O505+O530+O579</f>
        <v>0</v>
      </c>
      <c r="P503" s="262">
        <f>+P505+P530+P579</f>
        <v>0</v>
      </c>
      <c r="Q503" s="237"/>
      <c r="R503" s="237"/>
      <c r="S503" s="238"/>
      <c r="T503" s="237"/>
      <c r="U503" s="237"/>
      <c r="V503" s="237"/>
    </row>
    <row r="504" spans="1:243" ht="15.75" hidden="1" customHeight="1">
      <c r="A504" s="254" t="str">
        <f t="shared" si="98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43" ht="25.5" hidden="1" customHeight="1">
      <c r="A505" s="254" t="str">
        <f t="shared" si="98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44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0</v>
      </c>
      <c r="O505" s="269">
        <f>+O507</f>
        <v>0</v>
      </c>
      <c r="P505" s="269">
        <f>+P507</f>
        <v>0</v>
      </c>
      <c r="Q505" s="237"/>
      <c r="R505" s="237"/>
      <c r="S505" s="238"/>
      <c r="T505" s="237"/>
      <c r="U505" s="237"/>
      <c r="V505" s="237"/>
    </row>
    <row r="506" spans="1:243" ht="15.75" hidden="1" customHeight="1">
      <c r="A506" s="254" t="str">
        <f t="shared" si="98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43" ht="15.75" hidden="1" customHeight="1">
      <c r="A507" s="254" t="str">
        <f t="shared" si="98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0</v>
      </c>
      <c r="O507" s="235">
        <f t="shared" ref="O507:P507" si="103">+O509+O514+O524+O528</f>
        <v>0</v>
      </c>
      <c r="P507" s="235">
        <f t="shared" si="103"/>
        <v>0</v>
      </c>
      <c r="Q507" s="237"/>
      <c r="R507" s="237"/>
      <c r="S507" s="238"/>
      <c r="T507" s="237"/>
      <c r="U507" s="237"/>
      <c r="V507" s="237"/>
    </row>
    <row r="508" spans="1:243" ht="25.5" hidden="1" customHeight="1">
      <c r="A508" s="254" t="str">
        <f t="shared" si="98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43" ht="15.75" hidden="1" customHeight="1">
      <c r="A509" s="254" t="str">
        <f t="shared" si="98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87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104">SUM(O510:O513)</f>
        <v>0</v>
      </c>
      <c r="P509" s="274">
        <f t="shared" si="104"/>
        <v>0</v>
      </c>
      <c r="Q509" s="237"/>
      <c r="R509" s="237"/>
      <c r="S509" s="238"/>
      <c r="T509" s="237"/>
      <c r="U509" s="237"/>
      <c r="V509" s="237"/>
    </row>
    <row r="510" spans="1:243" ht="15.75" hidden="1" customHeight="1">
      <c r="A510" s="254" t="str">
        <f t="shared" si="98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3" si="10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43" ht="25.5" hidden="1" customHeight="1">
      <c r="A511" s="254" t="str">
        <f t="shared" si="98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10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43" ht="25.5" hidden="1" customHeight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10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38.25" hidden="1" customHeight="1">
      <c r="A513" s="254" t="str">
        <f t="shared" ref="A513" si="10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10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9.25" hidden="1" customHeight="1">
      <c r="A514" s="254" t="str">
        <f t="shared" si="98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87"/>
      <c r="I514" s="271"/>
      <c r="J514" s="272"/>
      <c r="K514" s="272"/>
      <c r="L514" s="273" t="s">
        <v>287</v>
      </c>
      <c r="M514" s="268"/>
      <c r="N514" s="274">
        <f>O514+P514</f>
        <v>0</v>
      </c>
      <c r="O514" s="274">
        <f>SUM(O515:O523)</f>
        <v>0</v>
      </c>
      <c r="P514" s="274">
        <f>SUM(P515:P523)</f>
        <v>0</v>
      </c>
      <c r="Q514" s="237"/>
      <c r="R514" s="237"/>
      <c r="S514" s="238"/>
      <c r="T514" s="237"/>
      <c r="U514" s="237"/>
      <c r="V514" s="237"/>
    </row>
    <row r="515" spans="1:22" ht="15.75" hidden="1" customHeight="1">
      <c r="A515" s="254" t="str">
        <f t="shared" si="98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10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t="15.75" hidden="1" customHeight="1">
      <c r="A516" s="254" t="str">
        <f t="shared" si="98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10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98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105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5.75" hidden="1" customHeight="1">
      <c r="A518" s="254" t="str">
        <f t="shared" si="98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105"/>
        <v>0</v>
      </c>
      <c r="O518" s="223"/>
      <c r="P518" s="223"/>
      <c r="Q518" s="237"/>
      <c r="R518" s="237"/>
      <c r="S518" s="238"/>
      <c r="T518" s="237"/>
      <c r="U518" s="237"/>
      <c r="V518" s="237"/>
    </row>
    <row r="519" spans="1:22" ht="38.25" hidden="1" customHeight="1">
      <c r="A519" s="254" t="str">
        <f t="shared" si="98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10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t="25.5" hidden="1" customHeight="1">
      <c r="A520" s="254" t="str">
        <f t="shared" si="98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105"/>
        <v>0</v>
      </c>
      <c r="O520" s="223"/>
      <c r="P520" s="223"/>
      <c r="Q520" s="237"/>
      <c r="R520" s="237"/>
      <c r="S520" s="238"/>
      <c r="T520" s="237"/>
      <c r="U520" s="237"/>
      <c r="V520" s="237"/>
    </row>
    <row r="521" spans="1:22" ht="15.75" hidden="1" customHeight="1">
      <c r="A521" s="254" t="str">
        <f t="shared" si="98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105"/>
        <v>0</v>
      </c>
      <c r="O521" s="223"/>
      <c r="P521" s="223"/>
      <c r="Q521" s="237"/>
      <c r="R521" s="237"/>
      <c r="S521" s="238"/>
      <c r="T521" s="237"/>
      <c r="U521" s="237"/>
      <c r="V521" s="237"/>
    </row>
    <row r="522" spans="1:22" ht="15.75" hidden="1" customHeight="1">
      <c r="A522" s="254" t="str">
        <f t="shared" si="98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105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t="25.5" hidden="1" customHeight="1">
      <c r="A523" s="254" t="str">
        <f t="shared" si="98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10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98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98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ref="N525:N527" si="108">O525+P525</f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98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108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98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108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98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t="15.75" hidden="1" customHeight="1">
      <c r="A529" s="254" t="str">
        <f t="shared" ref="A529" si="109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110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98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98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98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11">+O534+O536</f>
        <v>0</v>
      </c>
      <c r="P532" s="235">
        <f t="shared" si="111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98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98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98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12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98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98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12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98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13">+O540</f>
        <v>0</v>
      </c>
      <c r="P538" s="235">
        <f t="shared" si="113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98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si="98"/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98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1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98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1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98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1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98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16">+O549+O558+O560</f>
        <v>0</v>
      </c>
      <c r="P547" s="235">
        <f t="shared" si="116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98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98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17">SUM(O550:O557)</f>
        <v>0</v>
      </c>
      <c r="P549" s="274">
        <f t="shared" si="11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1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98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122</v>
      </c>
      <c r="M551" s="226">
        <v>4234</v>
      </c>
      <c r="N551" s="223">
        <f t="shared" si="11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ref="A552:A604" si="119">CONCATENATE(B552,C552,D552,E552,F552,G552)</f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18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19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1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19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20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19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20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si="119"/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20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19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20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19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19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20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19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t="25.5" hidden="1" customHeight="1">
      <c r="A561" s="254" t="str">
        <f t="shared" si="119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21">O561+P561</f>
        <v>0</v>
      </c>
      <c r="O561" s="223"/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2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2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19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19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19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19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2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19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19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2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19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19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2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19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2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19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24">+O574</f>
        <v>0</v>
      </c>
      <c r="P572" s="235">
        <f t="shared" si="12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19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19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19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2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19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2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19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2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t="25.5" hidden="1" customHeight="1">
      <c r="A578" s="254" t="str">
        <f t="shared" si="119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2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19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19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19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2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19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19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27">SUM(O584:O585)</f>
        <v>0</v>
      </c>
      <c r="P583" s="274">
        <f t="shared" si="12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19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2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ref="A585" si="129">CONCATENATE(B585,C585,D585,E585,F585,G585)</f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2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19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180804</v>
      </c>
      <c r="O586" s="262">
        <f>+O588+O618+O635+O660</f>
        <v>180804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19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19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180804</v>
      </c>
      <c r="O588" s="269">
        <f>+O590+O613</f>
        <v>180804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19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19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180804</v>
      </c>
      <c r="O590" s="235">
        <f t="shared" ref="O590:P590" si="130">+O592+O597+O601+O605+O607+O609+O611</f>
        <v>180804</v>
      </c>
      <c r="P590" s="235">
        <f t="shared" si="130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19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19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180804</v>
      </c>
      <c r="O592" s="274">
        <f>SUM(O593:O596)</f>
        <v>180804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si="119"/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3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19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31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30.75" customHeight="1">
      <c r="A595" s="254" t="str">
        <f t="shared" si="119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31"/>
        <v>180804</v>
      </c>
      <c r="O595" s="223">
        <v>180804</v>
      </c>
      <c r="P595" s="222"/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19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3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19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19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3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3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19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3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19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19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3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19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3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3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3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3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35">O612</f>
        <v>0</v>
      </c>
      <c r="P611" s="274">
        <f t="shared" si="13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3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ref="A613:A622" si="137">CONCATENATE(B613,C613,D613,E613,F613,G613)</f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37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37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37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38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37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38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37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37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37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37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37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39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40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40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41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42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43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44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45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45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46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46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46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46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46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46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46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46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46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46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46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46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46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46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47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48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48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48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48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48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48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48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48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48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49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50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51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1950.6</v>
      </c>
      <c r="O684" s="262">
        <f>+O686+O692+O713+O766</f>
        <v>1950.6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52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53">+O696+O704+O707+O710</f>
        <v>0</v>
      </c>
      <c r="P694" s="235">
        <f t="shared" si="153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54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54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54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54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54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55">SUM(O708:O709)</f>
        <v>0</v>
      </c>
      <c r="P707" s="274">
        <f t="shared" si="155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56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56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57">SUM(O711:O712)</f>
        <v>0</v>
      </c>
      <c r="P710" s="274">
        <f t="shared" si="157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58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58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1950.6</v>
      </c>
      <c r="O713" s="269">
        <f>+O715</f>
        <v>1950.6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1950.6</v>
      </c>
      <c r="O715" s="235">
        <f t="shared" ref="O715:P715" si="159">+O717+O725+O731+O733+O739+O746+O750+O758+O764</f>
        <v>1950.6</v>
      </c>
      <c r="P715" s="235">
        <f t="shared" si="159"/>
        <v>0</v>
      </c>
      <c r="Q715" s="237"/>
      <c r="R715" s="237"/>
      <c r="S715" s="238"/>
      <c r="T715" s="237"/>
      <c r="U715" s="237"/>
      <c r="V715" s="237"/>
    </row>
    <row r="716" spans="1:22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60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60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60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60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60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60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60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45.6" customHeight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724</v>
      </c>
      <c r="M725" s="268"/>
      <c r="N725" s="274">
        <f>O725+P725</f>
        <v>1950.6</v>
      </c>
      <c r="O725" s="274">
        <f>SUM(O726:O730)</f>
        <v>1950.6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60"/>
        <v>0</v>
      </c>
      <c r="O726" s="223"/>
      <c r="P726" s="223">
        <v>0</v>
      </c>
      <c r="Q726" s="237"/>
      <c r="R726" s="237"/>
      <c r="S726" s="238"/>
      <c r="T726" s="237"/>
      <c r="U726" s="237"/>
      <c r="V726" s="237"/>
    </row>
    <row r="727" spans="1:22" ht="27.6" customHeight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60"/>
        <v>1950.6</v>
      </c>
      <c r="O727" s="223">
        <v>1950.6</v>
      </c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60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61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60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60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60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60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60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62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60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60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60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60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63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60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64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60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60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60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60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60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5.5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60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65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60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60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60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60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66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67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67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67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68">SUM(O765)</f>
        <v>0</v>
      </c>
      <c r="P764" s="274">
        <f t="shared" si="168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69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70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70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71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71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71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71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 hidden="1">
      <c r="M785" s="324"/>
      <c r="N785" s="239"/>
      <c r="O785" s="239"/>
    </row>
    <row r="786" spans="1:15" hidden="1">
      <c r="A786" s="239"/>
      <c r="B786" s="239"/>
      <c r="C786" s="239"/>
      <c r="D786" s="239"/>
      <c r="E786" s="239"/>
      <c r="F786" s="239"/>
      <c r="G786" s="239"/>
      <c r="M786" s="324"/>
      <c r="N786" s="239"/>
      <c r="O786" s="239"/>
    </row>
    <row r="787" spans="1:15" hidden="1">
      <c r="M787" s="324"/>
      <c r="N787" s="239"/>
      <c r="O787" s="239"/>
    </row>
    <row r="788" spans="1:15" hidden="1">
      <c r="A788" s="239"/>
      <c r="B788" s="239"/>
      <c r="C788" s="239"/>
      <c r="D788" s="239"/>
      <c r="E788" s="239"/>
      <c r="F788" s="239"/>
      <c r="G788" s="239"/>
      <c r="M788" s="324"/>
      <c r="N788" s="239"/>
      <c r="O788" s="239"/>
    </row>
    <row r="789" spans="1:15" hidden="1">
      <c r="M789" s="324"/>
      <c r="N789" s="239"/>
      <c r="O789" s="239"/>
    </row>
    <row r="790" spans="1:15" hidden="1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 hidden="1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 hidden="1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 hidden="1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 hidden="1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 hidden="1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M795" s="239"/>
      <c r="N795" s="239"/>
      <c r="O795" s="239"/>
    </row>
    <row r="796" spans="1:15" hidden="1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7" spans="1:15" hidden="1"/>
    <row r="798" spans="1:15" hidden="1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799" spans="1:15" hidden="1"/>
    <row r="800" spans="1:15" hidden="1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1" spans="1:15" hidden="1"/>
    <row r="802" spans="1:15" hidden="1">
      <c r="A802" s="239"/>
      <c r="B802" s="239"/>
      <c r="C802" s="239"/>
      <c r="D802" s="239"/>
      <c r="E802" s="239"/>
      <c r="F802" s="239"/>
      <c r="G802" s="239"/>
      <c r="H802" s="239"/>
      <c r="I802" s="239"/>
      <c r="J802" s="239"/>
      <c r="K802" s="239"/>
      <c r="M802" s="239"/>
      <c r="N802" s="239"/>
      <c r="O802" s="239"/>
    </row>
    <row r="803" spans="1:15" hidden="1"/>
    <row r="804" spans="1:15" hidden="1">
      <c r="A804" s="239"/>
      <c r="B804" s="239"/>
      <c r="C804" s="239"/>
      <c r="D804" s="239"/>
      <c r="E804" s="239"/>
      <c r="F804" s="239"/>
      <c r="G804" s="239"/>
      <c r="H804" s="239"/>
      <c r="I804" s="239"/>
      <c r="J804" s="239"/>
      <c r="K804" s="239"/>
      <c r="M804" s="239"/>
      <c r="N804" s="239"/>
      <c r="O804" s="239"/>
    </row>
    <row r="805" spans="1:15" hidden="1">
      <c r="A805" s="239"/>
      <c r="B805" s="239"/>
      <c r="C805" s="239"/>
      <c r="D805" s="239"/>
      <c r="E805" s="239"/>
      <c r="F805" s="239"/>
      <c r="G805" s="239"/>
      <c r="H805" s="239"/>
      <c r="I805" s="239"/>
      <c r="J805" s="239"/>
      <c r="K805" s="239"/>
      <c r="M805" s="239"/>
      <c r="N805" s="239"/>
      <c r="O805" s="239"/>
    </row>
    <row r="807" spans="1:15">
      <c r="A807" s="239"/>
      <c r="B807" s="239"/>
      <c r="C807" s="239"/>
      <c r="D807" s="239"/>
      <c r="E807" s="239"/>
      <c r="F807" s="239"/>
      <c r="G807" s="239"/>
      <c r="H807" s="239"/>
      <c r="I807" s="239"/>
      <c r="J807" s="239"/>
      <c r="K807" s="239"/>
      <c r="M807" s="239"/>
      <c r="N807" s="239"/>
      <c r="O807" s="239"/>
    </row>
    <row r="809" spans="1:15">
      <c r="A809" s="239"/>
      <c r="B809" s="239"/>
      <c r="C809" s="239"/>
      <c r="D809" s="239"/>
      <c r="E809" s="239"/>
      <c r="F809" s="239"/>
      <c r="G809" s="239"/>
      <c r="H809" s="239"/>
      <c r="I809" s="239"/>
      <c r="J809" s="239"/>
      <c r="K809" s="239"/>
      <c r="M809" s="239"/>
      <c r="N809" s="239"/>
      <c r="O809" s="239"/>
    </row>
    <row r="811" spans="1:15">
      <c r="A811" s="239"/>
      <c r="B811" s="239"/>
      <c r="C811" s="239"/>
      <c r="D811" s="239"/>
      <c r="E811" s="239"/>
      <c r="F811" s="239"/>
      <c r="G811" s="239"/>
      <c r="H811" s="239"/>
      <c r="I811" s="239"/>
      <c r="J811" s="239"/>
      <c r="K811" s="239"/>
      <c r="M811" s="239"/>
      <c r="N811" s="239"/>
      <c r="O811" s="239"/>
    </row>
    <row r="813" spans="1:15">
      <c r="A813" s="239"/>
      <c r="B813" s="239"/>
      <c r="C813" s="239"/>
      <c r="D813" s="239"/>
      <c r="E813" s="239"/>
      <c r="F813" s="239"/>
      <c r="G813" s="239"/>
      <c r="H813" s="239"/>
      <c r="I813" s="239"/>
      <c r="J813" s="239"/>
      <c r="K813" s="239"/>
      <c r="M813" s="239"/>
      <c r="N813" s="239"/>
      <c r="O813" s="239"/>
    </row>
    <row r="815" spans="1:15">
      <c r="A815" s="239"/>
      <c r="B815" s="239"/>
      <c r="C815" s="239"/>
      <c r="D815" s="239"/>
      <c r="E815" s="239"/>
      <c r="F815" s="239"/>
      <c r="G815" s="239"/>
      <c r="H815" s="239"/>
      <c r="I815" s="239"/>
      <c r="J815" s="239"/>
      <c r="K815" s="239"/>
      <c r="M815" s="239"/>
      <c r="N815" s="239"/>
      <c r="O815" s="239"/>
    </row>
    <row r="817" spans="12:12" s="239" customFormat="1">
      <c r="L817" s="320"/>
    </row>
    <row r="819" spans="12:12" s="239" customFormat="1">
      <c r="L819" s="320"/>
    </row>
    <row r="820" spans="12:12" s="239" customFormat="1">
      <c r="L820" s="320"/>
    </row>
    <row r="822" spans="12:12" s="239" customFormat="1">
      <c r="L822" s="320"/>
    </row>
    <row r="824" spans="12:12" s="239" customFormat="1">
      <c r="L824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29" spans="12:12" s="239" customFormat="1">
      <c r="L829" s="320"/>
    </row>
    <row r="830" spans="12:12" s="239" customFormat="1">
      <c r="L830" s="320"/>
    </row>
    <row r="831" spans="12:12" s="239" customFormat="1">
      <c r="L831" s="320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6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Q1" sqref="Q1:W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7109375" style="248" bestFit="1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5" width="14.85546875" style="310" customWidth="1"/>
    <col min="16" max="16" width="14.85546875" style="239" customWidth="1"/>
    <col min="17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590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35.25" customHeight="1">
      <c r="A7" s="254" t="s">
        <v>490</v>
      </c>
      <c r="H7" s="369" t="s">
        <v>738</v>
      </c>
      <c r="I7" s="369"/>
      <c r="J7" s="369"/>
      <c r="K7" s="369"/>
      <c r="L7" s="369"/>
      <c r="M7" s="369"/>
      <c r="N7" s="369"/>
      <c r="O7" s="369"/>
      <c r="P7" s="369"/>
    </row>
    <row r="8" spans="1:19">
      <c r="A8" s="241"/>
      <c r="H8" s="242"/>
      <c r="I8" s="242"/>
      <c r="J8" s="242"/>
      <c r="K8" s="242"/>
      <c r="L8" s="242"/>
      <c r="M8" s="242"/>
      <c r="N8" s="242"/>
      <c r="O8" s="242"/>
    </row>
    <row r="9" spans="1:19">
      <c r="A9" s="241"/>
      <c r="I9" s="249"/>
      <c r="J9" s="250"/>
      <c r="K9" s="250"/>
      <c r="L9" s="251"/>
      <c r="M9" s="252"/>
      <c r="N9" s="253"/>
      <c r="O9" s="372" t="s">
        <v>97</v>
      </c>
      <c r="P9" s="372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433325</v>
      </c>
      <c r="O13" s="262">
        <f>+O14+O116+O148+O332+O420+O490+O503+O586+O684+O774</f>
        <v>433325</v>
      </c>
      <c r="P13" s="262">
        <f>+P14+P116+P148+P332+P420+P490+P503+P586+P684+P774</f>
        <v>0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133</v>
      </c>
      <c r="O14" s="262">
        <f>+O16+O67+O85+O91+O106</f>
        <v>133</v>
      </c>
      <c r="P14" s="262">
        <f>+P16+P67+P85+P91+P106</f>
        <v>0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133</v>
      </c>
      <c r="O16" s="269">
        <f>+O18+O61</f>
        <v>133</v>
      </c>
      <c r="P16" s="269">
        <f>+P18+P61</f>
        <v>0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133</v>
      </c>
      <c r="O18" s="235">
        <f>+O20+O56</f>
        <v>133</v>
      </c>
      <c r="P18" s="235">
        <f>+P20+P56</f>
        <v>0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133</v>
      </c>
      <c r="O20" s="274">
        <f>SUM(O21:O55)</f>
        <v>133</v>
      </c>
      <c r="P20" s="274">
        <f>SUM(P21:P55)</f>
        <v>0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133</v>
      </c>
      <c r="O25" s="223">
        <v>133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 hidden="1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0</v>
      </c>
      <c r="O52" s="223"/>
      <c r="P52" s="223"/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hidden="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0</v>
      </c>
      <c r="O56" s="274">
        <f>SUM(O57:O60)</f>
        <v>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25.5" hidden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/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/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 hidden="1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0</v>
      </c>
      <c r="O91" s="269">
        <f>+O93</f>
        <v>0</v>
      </c>
      <c r="P91" s="269">
        <f>+P93</f>
        <v>0</v>
      </c>
      <c r="Q91" s="237"/>
      <c r="R91" s="237"/>
      <c r="S91" s="238"/>
      <c r="T91" s="237"/>
      <c r="U91" s="237"/>
      <c r="V91" s="237"/>
    </row>
    <row r="92" spans="1:22" hidden="1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 hidden="1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0</v>
      </c>
      <c r="O93" s="235">
        <f t="shared" ref="O93:P93" si="8">+O95+O98+O100+O102+O104</f>
        <v>0</v>
      </c>
      <c r="P93" s="235">
        <f t="shared" si="8"/>
        <v>0</v>
      </c>
      <c r="Q93" s="237"/>
      <c r="R93" s="237"/>
      <c r="S93" s="238"/>
      <c r="T93" s="237"/>
      <c r="U93" s="237"/>
      <c r="V93" s="237"/>
    </row>
    <row r="94" spans="1:22" hidden="1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 hidden="1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0</v>
      </c>
      <c r="O95" s="274">
        <f>SUM(O96:O97)</f>
        <v>0</v>
      </c>
      <c r="P95" s="274">
        <f>SUM(P97)</f>
        <v>0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 hidden="1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0</v>
      </c>
      <c r="O97" s="223">
        <v>0</v>
      </c>
      <c r="P97" s="223"/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hidden="1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0</v>
      </c>
      <c r="O148" s="262">
        <f>+O150+O173+O184+O273+O285</f>
        <v>0</v>
      </c>
      <c r="P148" s="262">
        <f>+P150+P173+P184+P273+P285</f>
        <v>0</v>
      </c>
      <c r="Q148" s="237"/>
      <c r="R148" s="237"/>
      <c r="S148" s="238"/>
      <c r="T148" s="237"/>
      <c r="U148" s="237"/>
      <c r="V148" s="237"/>
    </row>
    <row r="149" spans="1:22" hidden="1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/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/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/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 hidden="1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0</v>
      </c>
      <c r="O184" s="269">
        <f>+O186+O259</f>
        <v>0</v>
      </c>
      <c r="P184" s="269">
        <f>+P186+P259</f>
        <v>0</v>
      </c>
      <c r="Q184" s="237"/>
      <c r="R184" s="237"/>
      <c r="S184" s="238"/>
      <c r="T184" s="237"/>
      <c r="U184" s="237"/>
      <c r="V184" s="237"/>
    </row>
    <row r="185" spans="1:22" hidden="1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 hidden="1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0</v>
      </c>
      <c r="O186" s="235">
        <f>+O188+O191+O193+O197+O201+O212+O217+O219+O225+O232+O236+O239+O243+O250+O253+O255+O206+O257</f>
        <v>0</v>
      </c>
      <c r="P186" s="235">
        <f>+P188+P191+P193+P197+P201+P212+P217+P219+P225+P232+P236+P239+P243+P250+P253+P255+P206+P257</f>
        <v>0</v>
      </c>
      <c r="Q186" s="237"/>
      <c r="R186" s="237"/>
      <c r="S186" s="238"/>
      <c r="T186" s="237"/>
      <c r="U186" s="237"/>
      <c r="V186" s="237"/>
    </row>
    <row r="187" spans="1:22" hidden="1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hidden="1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0</v>
      </c>
      <c r="O188" s="274">
        <f>SUM(O189:O190)</f>
        <v>0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hidden="1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0</v>
      </c>
      <c r="O189" s="222"/>
      <c r="P189" s="222"/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 hidden="1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0</v>
      </c>
      <c r="O193" s="274">
        <f>SUM(O194:O196)</f>
        <v>0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5.5" hidden="1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0</v>
      </c>
      <c r="O194" s="223"/>
      <c r="P194" s="223"/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 hidden="1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0</v>
      </c>
      <c r="O197" s="274">
        <f>SUM(O198:O200)</f>
        <v>0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5.5" hidden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0</v>
      </c>
      <c r="O198" s="223"/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idden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>
        <v>0</v>
      </c>
      <c r="P208" s="223">
        <v>0</v>
      </c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>
        <v>0</v>
      </c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>
        <v>0</v>
      </c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>
        <v>0</v>
      </c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 hidden="1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0</v>
      </c>
      <c r="O219" s="274">
        <f>SUM(O220:O224)</f>
        <v>0</v>
      </c>
      <c r="P219" s="274">
        <f>SUM(P220:P224)</f>
        <v>0</v>
      </c>
      <c r="Q219" s="237"/>
      <c r="R219" s="237"/>
      <c r="S219" s="238"/>
      <c r="T219" s="237"/>
      <c r="U219" s="237"/>
      <c r="V219" s="237"/>
    </row>
    <row r="220" spans="1:22" ht="27" hidden="1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0</v>
      </c>
      <c r="O220" s="222"/>
      <c r="P220" s="222"/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 hidden="1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0</v>
      </c>
      <c r="O222" s="223"/>
      <c r="P222" s="223"/>
      <c r="Q222" s="237"/>
      <c r="R222" s="237"/>
      <c r="S222" s="238"/>
      <c r="T222" s="237"/>
      <c r="U222" s="237"/>
      <c r="V222" s="237"/>
    </row>
    <row r="223" spans="1:22" hidden="1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0</v>
      </c>
      <c r="O223" s="223"/>
      <c r="P223" s="223"/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/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>
        <v>0</v>
      </c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hidden="1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>
        <v>0</v>
      </c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>
        <v>0</v>
      </c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 hidden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/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 hidden="1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0</v>
      </c>
      <c r="O285" s="269">
        <f>+O287</f>
        <v>0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 hidden="1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 hidden="1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0</v>
      </c>
      <c r="O287" s="235">
        <f t="shared" ref="O287:P287" si="44">+O289+O292+O296+O298+O304+O308+O313+O316+O320+O324+O327+O330</f>
        <v>0</v>
      </c>
      <c r="P287" s="235">
        <f t="shared" si="44"/>
        <v>0</v>
      </c>
      <c r="Q287" s="237"/>
      <c r="R287" s="237"/>
      <c r="S287" s="238"/>
      <c r="T287" s="237"/>
      <c r="U287" s="237"/>
      <c r="V287" s="237"/>
    </row>
    <row r="288" spans="1:22" hidden="1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/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2">P313+Q313</f>
        <v>0</v>
      </c>
      <c r="P313" s="274">
        <f t="shared" si="52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hidden="1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0</v>
      </c>
      <c r="O320" s="274">
        <f>SUM(O321:O323)</f>
        <v>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 hidden="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0</v>
      </c>
      <c r="O323" s="223"/>
      <c r="P323" s="223"/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3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4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5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6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6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7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 hidden="1">
      <c r="A332" s="254" t="str">
        <f t="shared" ref="A332:A374" si="58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0</v>
      </c>
      <c r="O332" s="262">
        <f>+O334+O375+O384+O391</f>
        <v>0</v>
      </c>
      <c r="P332" s="262">
        <f>+P334+P375+P384+P391</f>
        <v>0</v>
      </c>
      <c r="Q332" s="237"/>
      <c r="R332" s="237"/>
      <c r="S332" s="238"/>
      <c r="T332" s="237"/>
      <c r="U332" s="237"/>
      <c r="V332" s="237"/>
    </row>
    <row r="333" spans="1:231" hidden="1">
      <c r="A333" s="254" t="str">
        <f t="shared" si="58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8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8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8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9">+O338+O348+O350+O373</f>
        <v>0</v>
      </c>
      <c r="P336" s="235">
        <f t="shared" si="59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8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8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8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0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8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0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8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0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8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0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8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0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0"/>
        <v>0</v>
      </c>
      <c r="O344" s="222"/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8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0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8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0"/>
        <v>0</v>
      </c>
      <c r="O346" s="222"/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8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0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8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8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0"/>
        <v>0</v>
      </c>
      <c r="O349" s="222"/>
      <c r="P349" s="222"/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8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8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1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8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1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8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1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8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1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8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1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8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1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8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1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8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1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8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1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8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1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8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1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8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1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8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1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8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1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8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1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1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8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1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8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1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8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1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8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1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8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1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8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1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8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8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2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 hidden="1">
      <c r="A375" s="254" t="str">
        <f t="shared" ref="A375:A438" si="63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0</v>
      </c>
      <c r="O375" s="269">
        <f>+O377</f>
        <v>0</v>
      </c>
      <c r="P375" s="269">
        <f>+P377</f>
        <v>0</v>
      </c>
      <c r="Q375" s="237"/>
      <c r="R375" s="237"/>
      <c r="S375" s="238"/>
      <c r="T375" s="237"/>
      <c r="U375" s="237"/>
      <c r="V375" s="237"/>
    </row>
    <row r="376" spans="1:22" hidden="1">
      <c r="A376" s="254" t="str">
        <f t="shared" si="63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idden="1">
      <c r="A377" s="254" t="str">
        <f t="shared" si="63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0</v>
      </c>
      <c r="O377" s="235">
        <f>+O379</f>
        <v>0</v>
      </c>
      <c r="P377" s="235">
        <f>+P379</f>
        <v>0</v>
      </c>
      <c r="Q377" s="237"/>
      <c r="R377" s="237"/>
      <c r="S377" s="238"/>
      <c r="T377" s="237"/>
      <c r="U377" s="237"/>
      <c r="V377" s="237"/>
    </row>
    <row r="378" spans="1:22" hidden="1">
      <c r="A378" s="254" t="str">
        <f t="shared" si="63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idden="1">
      <c r="A379" s="254" t="str">
        <f t="shared" si="63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0</v>
      </c>
      <c r="O379" s="274">
        <f>SUM(O380:O383)</f>
        <v>0</v>
      </c>
      <c r="P379" s="274">
        <f>SUM(P380:P383)</f>
        <v>0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4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4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4"/>
        <v>0</v>
      </c>
      <c r="O382" s="222"/>
      <c r="P382" s="222"/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3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4"/>
        <v>0</v>
      </c>
      <c r="O383" s="223"/>
      <c r="P383" s="223">
        <v>0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3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3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3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5">+O388</f>
        <v>0</v>
      </c>
      <c r="P386" s="235">
        <f t="shared" si="65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3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6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7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6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7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3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3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3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8">+O395+O403+O405+O410+O407+O412+O416+O418</f>
        <v>0</v>
      </c>
      <c r="P393" s="235">
        <f t="shared" si="68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3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3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3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9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3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9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3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9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3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9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3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9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3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9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3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9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3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3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9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3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3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9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3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3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9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70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1">O409+P409</f>
        <v>0</v>
      </c>
      <c r="O409" s="222"/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3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3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2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3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9"/>
        <v>0</v>
      </c>
      <c r="O414" s="222"/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3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9"/>
        <v>0</v>
      </c>
      <c r="O415" s="222"/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3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4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5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6">O419+P419</f>
        <v>0</v>
      </c>
      <c r="O419" s="222"/>
      <c r="P419" s="222"/>
      <c r="Q419" s="237"/>
      <c r="R419" s="237"/>
      <c r="S419" s="238"/>
      <c r="T419" s="237"/>
      <c r="U419" s="237"/>
      <c r="V419" s="237"/>
    </row>
    <row r="420" spans="1:22" ht="28.5" hidden="1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0</v>
      </c>
      <c r="O420" s="262">
        <f>+O422+O432+O438+O455</f>
        <v>0</v>
      </c>
      <c r="P420" s="262">
        <f>+P422+P432+P438+P455</f>
        <v>0</v>
      </c>
      <c r="Q420" s="237"/>
      <c r="R420" s="237"/>
      <c r="S420" s="238"/>
      <c r="T420" s="237"/>
      <c r="U420" s="237"/>
      <c r="V420" s="237"/>
    </row>
    <row r="421" spans="1:22" hidden="1">
      <c r="A421" s="254" t="str">
        <f t="shared" si="63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3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3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3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3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3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3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7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8">O431</f>
        <v>0</v>
      </c>
      <c r="P430" s="274">
        <f t="shared" si="78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9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0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0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0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0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3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1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1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2">+O442+O445+O449+O451+O453</f>
        <v>0</v>
      </c>
      <c r="P440" s="235">
        <f t="shared" si="82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1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1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1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3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1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3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1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1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3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1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3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1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3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1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3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1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1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3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 hidden="1">
      <c r="A455" s="254" t="str">
        <f t="shared" si="81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0</v>
      </c>
      <c r="O455" s="269">
        <f>+O457</f>
        <v>0</v>
      </c>
      <c r="P455" s="269">
        <f>+P457</f>
        <v>0</v>
      </c>
      <c r="Q455" s="237"/>
      <c r="R455" s="237"/>
      <c r="S455" s="238"/>
      <c r="T455" s="237"/>
      <c r="U455" s="237"/>
      <c r="V455" s="237"/>
    </row>
    <row r="456" spans="1:22" hidden="1">
      <c r="A456" s="254" t="str">
        <f t="shared" si="81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 hidden="1">
      <c r="A457" s="254" t="str">
        <f t="shared" si="81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0</v>
      </c>
      <c r="O457" s="235">
        <f t="shared" ref="O457:P457" si="84">+O459+O463+O469+O478+O487</f>
        <v>0</v>
      </c>
      <c r="P457" s="235">
        <f t="shared" si="84"/>
        <v>0</v>
      </c>
      <c r="Q457" s="237"/>
      <c r="R457" s="237"/>
      <c r="S457" s="238"/>
      <c r="T457" s="237"/>
      <c r="U457" s="237"/>
      <c r="V457" s="237"/>
    </row>
    <row r="458" spans="1:22" hidden="1">
      <c r="A458" s="254" t="str">
        <f t="shared" si="81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1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5.5" hidden="1">
      <c r="A460" s="254" t="str">
        <f t="shared" si="81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5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1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5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1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5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1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25.5" hidden="1">
      <c r="A464" s="254" t="str">
        <f t="shared" si="81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5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1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5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1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5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1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5"/>
        <v>0</v>
      </c>
      <c r="O467" s="223">
        <v>0</v>
      </c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1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5"/>
        <v>0</v>
      </c>
      <c r="O468" s="223">
        <v>0</v>
      </c>
      <c r="P468" s="223"/>
      <c r="Q468" s="237"/>
      <c r="R468" s="237"/>
      <c r="S468" s="238"/>
      <c r="T468" s="237"/>
      <c r="U468" s="237"/>
      <c r="V468" s="237"/>
    </row>
    <row r="469" spans="1:22" ht="27" hidden="1">
      <c r="A469" s="254" t="str">
        <f t="shared" si="81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0</v>
      </c>
      <c r="O469" s="274">
        <f>SUM(O470:O477)</f>
        <v>0</v>
      </c>
      <c r="P469" s="274">
        <f>SUM(P470:P477)</f>
        <v>0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1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5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25.5" hidden="1">
      <c r="A471" s="254" t="str">
        <f t="shared" si="81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5"/>
        <v>0</v>
      </c>
      <c r="O471" s="223"/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1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5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1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5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1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5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 hidden="1">
      <c r="A475" s="254" t="str">
        <f t="shared" si="81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5"/>
        <v>0</v>
      </c>
      <c r="O475" s="223"/>
      <c r="P475" s="223"/>
      <c r="Q475" s="237"/>
      <c r="R475" s="237"/>
      <c r="S475" s="238"/>
      <c r="T475" s="237"/>
      <c r="U475" s="237"/>
      <c r="V475" s="237"/>
    </row>
    <row r="476" spans="1:22" ht="16.5" hidden="1">
      <c r="A476" s="254" t="str">
        <f t="shared" si="81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5"/>
        <v>0</v>
      </c>
      <c r="O476" s="222"/>
      <c r="P476" s="222"/>
      <c r="Q476" s="237"/>
      <c r="R476" s="237"/>
      <c r="S476" s="238"/>
      <c r="T476" s="237"/>
      <c r="U476" s="237"/>
      <c r="V476" s="237"/>
    </row>
    <row r="477" spans="1:22" hidden="1">
      <c r="A477" s="254" t="str">
        <f t="shared" si="81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>
        <v>0</v>
      </c>
      <c r="P477" s="223"/>
      <c r="Q477" s="237"/>
      <c r="R477" s="237"/>
      <c r="S477" s="238"/>
      <c r="T477" s="237"/>
      <c r="U477" s="237"/>
      <c r="V477" s="237"/>
    </row>
    <row r="478" spans="1:22" ht="27" hidden="1">
      <c r="A478" s="254" t="str">
        <f t="shared" si="81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0</v>
      </c>
      <c r="O478" s="274">
        <f>SUM(O479:O486)</f>
        <v>0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1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5.5" hidden="1">
      <c r="A480" s="254" t="str">
        <f t="shared" si="81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6">O480+P480</f>
        <v>0</v>
      </c>
      <c r="O480" s="223"/>
      <c r="P480" s="223"/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1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6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1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6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1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6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1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6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6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6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1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1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6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 hidden="1">
      <c r="A489" s="254" t="str">
        <f t="shared" si="81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6"/>
        <v>0</v>
      </c>
      <c r="O489" s="222"/>
      <c r="P489" s="222"/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7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8">+O492</f>
        <v>0</v>
      </c>
      <c r="P490" s="262">
        <f t="shared" si="88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7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7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9">+O494</f>
        <v>0</v>
      </c>
      <c r="P492" s="269">
        <f t="shared" si="89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7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7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7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7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7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90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7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90"/>
        <v>0</v>
      </c>
      <c r="O498" s="222"/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7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9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7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0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2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 hidden="1">
      <c r="A503" s="254" t="str">
        <f t="shared" si="87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0</v>
      </c>
      <c r="O503" s="262">
        <f>+O505+O530+O579</f>
        <v>0</v>
      </c>
      <c r="P503" s="262">
        <f>+P505+P530+P579</f>
        <v>0</v>
      </c>
      <c r="Q503" s="237"/>
      <c r="R503" s="237"/>
      <c r="S503" s="238"/>
      <c r="T503" s="237"/>
      <c r="U503" s="237"/>
      <c r="V503" s="237"/>
    </row>
    <row r="504" spans="1:235" hidden="1">
      <c r="A504" s="254" t="str">
        <f t="shared" si="87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 hidden="1">
      <c r="A505" s="254" t="str">
        <f t="shared" si="87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0</v>
      </c>
      <c r="O505" s="269">
        <f>+O507</f>
        <v>0</v>
      </c>
      <c r="P505" s="269">
        <f>+P507</f>
        <v>0</v>
      </c>
      <c r="Q505" s="237"/>
      <c r="R505" s="237"/>
      <c r="S505" s="238"/>
      <c r="T505" s="237"/>
      <c r="U505" s="237"/>
      <c r="V505" s="237"/>
    </row>
    <row r="506" spans="1:235" hidden="1">
      <c r="A506" s="254" t="str">
        <f t="shared" si="87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 hidden="1">
      <c r="A507" s="254" t="str">
        <f t="shared" si="87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0</v>
      </c>
      <c r="O507" s="235">
        <f t="shared" ref="O507:P507" si="93">+O509+O514+O524+O528</f>
        <v>0</v>
      </c>
      <c r="P507" s="235">
        <f t="shared" si="93"/>
        <v>0</v>
      </c>
      <c r="Q507" s="237"/>
      <c r="R507" s="237"/>
      <c r="S507" s="238"/>
      <c r="T507" s="237"/>
      <c r="U507" s="237"/>
      <c r="V507" s="237"/>
    </row>
    <row r="508" spans="1:235" hidden="1">
      <c r="A508" s="254" t="str">
        <f t="shared" si="87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7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4">SUM(O510:O513)</f>
        <v>0</v>
      </c>
      <c r="P509" s="274">
        <f t="shared" si="94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7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7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 hidden="1">
      <c r="A514" s="254" t="str">
        <f t="shared" si="87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0</v>
      </c>
      <c r="O514" s="274">
        <f>SUM(O515:O523)</f>
        <v>0</v>
      </c>
      <c r="P514" s="274">
        <f>SUM(P515:P523)</f>
        <v>0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7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7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87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5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7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5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7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87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5"/>
        <v>0</v>
      </c>
      <c r="O520" s="223"/>
      <c r="P520" s="223"/>
      <c r="Q520" s="237"/>
      <c r="R520" s="237"/>
      <c r="S520" s="238"/>
      <c r="T520" s="237"/>
      <c r="U520" s="237"/>
      <c r="V520" s="237"/>
    </row>
    <row r="521" spans="1:22" hidden="1">
      <c r="A521" s="254" t="str">
        <f t="shared" si="87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5"/>
        <v>0</v>
      </c>
      <c r="O521" s="223"/>
      <c r="P521" s="223"/>
      <c r="Q521" s="237"/>
      <c r="R521" s="237"/>
      <c r="S521" s="238"/>
      <c r="T521" s="237"/>
      <c r="U521" s="237"/>
      <c r="V521" s="237"/>
    </row>
    <row r="522" spans="1:22" ht="15" hidden="1" customHeight="1">
      <c r="A522" s="254" t="str">
        <f t="shared" si="87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5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7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7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7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5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7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5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7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5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7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8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9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87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87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7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0">+O534+O536</f>
        <v>0</v>
      </c>
      <c r="P532" s="235">
        <f t="shared" si="100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7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7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7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1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7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7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1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7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2">+O540</f>
        <v>0</v>
      </c>
      <c r="P538" s="235">
        <f t="shared" si="102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7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3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3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3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3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103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06">+O549+O558+O560</f>
        <v>0</v>
      </c>
      <c r="P547" s="235">
        <f t="shared" si="106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103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103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07">SUM(O550:O557)</f>
        <v>0</v>
      </c>
      <c r="P549" s="274">
        <f t="shared" si="10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3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si="103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8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3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3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9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3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9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0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9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3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9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3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3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9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3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3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1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3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3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3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3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3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3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3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3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3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3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4">+O574</f>
        <v>0</v>
      </c>
      <c r="P572" s="235">
        <f t="shared" si="11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3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3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3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3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3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3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3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3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3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3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3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7">SUM(O584:O585)</f>
        <v>0</v>
      </c>
      <c r="P583" s="274">
        <f t="shared" si="11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3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3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3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433192</v>
      </c>
      <c r="O586" s="262">
        <f>+O588+O618+O635+O660</f>
        <v>433192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3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3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433192</v>
      </c>
      <c r="O588" s="269">
        <f>+O590+O613</f>
        <v>433192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433192</v>
      </c>
      <c r="O590" s="235">
        <f t="shared" ref="O590:P590" si="119">+O592+O597+O601+O605+O607+O609+O611</f>
        <v>433192</v>
      </c>
      <c r="P590" s="235">
        <f t="shared" si="119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433192</v>
      </c>
      <c r="O592" s="274">
        <f>SUM(O593:O596)</f>
        <v>433192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20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0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1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25.5">
      <c r="A595" s="254" t="str">
        <f t="shared" si="120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1"/>
        <v>433192</v>
      </c>
      <c r="O595" s="223">
        <v>433192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0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0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0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0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0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0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0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5">O612</f>
        <v>0</v>
      </c>
      <c r="P611" s="274">
        <f t="shared" si="12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0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0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0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0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7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0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7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20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20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20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20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20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8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9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9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0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1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2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3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4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4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5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5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5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5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5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5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5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5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5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5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5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5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5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5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6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7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7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7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7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7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7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7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7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7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8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9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0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 hidden="1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0</v>
      </c>
      <c r="O684" s="262">
        <f>+O686+O692+O713+O766</f>
        <v>0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 hidden="1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1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2">+O696+O704+O707+O710</f>
        <v>0</v>
      </c>
      <c r="P694" s="235">
        <f t="shared" si="142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3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3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3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3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3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4">SUM(O708:O709)</f>
        <v>0</v>
      </c>
      <c r="P707" s="274">
        <f t="shared" si="144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5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5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6">SUM(O711:O712)</f>
        <v>0</v>
      </c>
      <c r="P710" s="274">
        <f t="shared" si="146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7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7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 hidden="1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0</v>
      </c>
      <c r="O713" s="269">
        <f>+O715</f>
        <v>0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 hidden="1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 hidden="1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0</v>
      </c>
      <c r="O715" s="235">
        <f t="shared" ref="O715:P715" si="148">+O717+O725+O731+O733+O739+O746+O750+O758+O764</f>
        <v>0</v>
      </c>
      <c r="P715" s="235">
        <f t="shared" si="148"/>
        <v>0</v>
      </c>
      <c r="Q715" s="237"/>
      <c r="R715" s="237"/>
      <c r="S715" s="238"/>
      <c r="T715" s="237"/>
      <c r="U715" s="237"/>
      <c r="V715" s="237"/>
    </row>
    <row r="716" spans="1:22" hidden="1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9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9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9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9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9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9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9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54" hidden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637</v>
      </c>
      <c r="M725" s="268"/>
      <c r="N725" s="274">
        <f>O725+P725</f>
        <v>0</v>
      </c>
      <c r="O725" s="274">
        <f>SUM(O726:O730)</f>
        <v>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9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5.5" hidden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9"/>
        <v>0</v>
      </c>
      <c r="O727" s="223"/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9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0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9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9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9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9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9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1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9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9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9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9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2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9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3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9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9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9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9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9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5.5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9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4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9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9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9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9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5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6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6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6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7">SUM(O765)</f>
        <v>0</v>
      </c>
      <c r="P764" s="274">
        <f t="shared" si="157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8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9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9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60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0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0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60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 hidden="1">
      <c r="N785" s="239"/>
      <c r="O785" s="239"/>
    </row>
    <row r="786" spans="1:15" hidden="1">
      <c r="A786" s="239"/>
      <c r="B786" s="239"/>
      <c r="C786" s="239"/>
      <c r="D786" s="239"/>
      <c r="E786" s="239"/>
      <c r="F786" s="239"/>
      <c r="G786" s="239"/>
      <c r="N786" s="239"/>
      <c r="O786" s="239"/>
    </row>
    <row r="787" spans="1:15">
      <c r="N787" s="239"/>
      <c r="O787" s="239"/>
    </row>
    <row r="788" spans="1:15">
      <c r="A788" s="239"/>
      <c r="B788" s="239"/>
      <c r="C788" s="239"/>
      <c r="D788" s="239"/>
      <c r="E788" s="239"/>
      <c r="F788" s="239"/>
      <c r="G788" s="239"/>
      <c r="N788" s="239"/>
      <c r="O788" s="239"/>
    </row>
    <row r="789" spans="1:15">
      <c r="N789" s="239"/>
      <c r="O789" s="239"/>
    </row>
    <row r="790" spans="1:15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M795" s="239"/>
      <c r="N795" s="239"/>
      <c r="O795" s="239"/>
    </row>
    <row r="796" spans="1:15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8" spans="1:15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800" spans="1:15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2" spans="12:12" s="239" customFormat="1">
      <c r="L802" s="320"/>
    </row>
    <row r="804" spans="12:12" s="239" customFormat="1">
      <c r="L804" s="320"/>
    </row>
    <row r="805" spans="12:12" s="239" customFormat="1">
      <c r="L805" s="320"/>
    </row>
    <row r="807" spans="12:12" s="239" customFormat="1">
      <c r="L807" s="320"/>
    </row>
    <row r="809" spans="12:12" s="239" customFormat="1">
      <c r="L809" s="320"/>
    </row>
    <row r="811" spans="12:12" s="239" customFormat="1">
      <c r="L811" s="320"/>
    </row>
    <row r="813" spans="12:12" s="239" customFormat="1">
      <c r="L813" s="320"/>
    </row>
    <row r="815" spans="12:12" s="239" customFormat="1">
      <c r="L815" s="320"/>
    </row>
    <row r="817" spans="12:12" s="239" customFormat="1">
      <c r="L817" s="320"/>
    </row>
    <row r="819" spans="12:12" s="239" customFormat="1">
      <c r="L819" s="320"/>
    </row>
    <row r="820" spans="12:12" s="239" customFormat="1">
      <c r="L820" s="320"/>
    </row>
    <row r="822" spans="12:12" s="239" customFormat="1">
      <c r="L822" s="320"/>
    </row>
    <row r="824" spans="12:12" s="239" customFormat="1">
      <c r="L824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29" spans="12:12" s="239" customFormat="1">
      <c r="L829" s="320"/>
    </row>
    <row r="830" spans="12:12" s="239" customFormat="1">
      <c r="L830" s="320"/>
    </row>
    <row r="831" spans="12:12" s="239" customFormat="1">
      <c r="L831" s="320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6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Q1" sqref="Q1:U1048576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7109375" style="248" bestFit="1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5" width="14.85546875" style="310" customWidth="1"/>
    <col min="16" max="16" width="14.85546875" style="239" customWidth="1"/>
    <col min="17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591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41.25" customHeight="1">
      <c r="A7" s="254" t="s">
        <v>490</v>
      </c>
      <c r="H7" s="369" t="s">
        <v>739</v>
      </c>
      <c r="I7" s="369"/>
      <c r="J7" s="369"/>
      <c r="K7" s="369"/>
      <c r="L7" s="369"/>
      <c r="M7" s="369"/>
      <c r="N7" s="369"/>
      <c r="O7" s="369"/>
      <c r="P7" s="369"/>
    </row>
    <row r="8" spans="1:19">
      <c r="A8" s="241"/>
      <c r="H8" s="242"/>
      <c r="I8" s="242"/>
      <c r="J8" s="242"/>
      <c r="K8" s="242"/>
      <c r="L8" s="242"/>
      <c r="M8" s="242"/>
      <c r="N8" s="242"/>
      <c r="O8" s="242"/>
    </row>
    <row r="9" spans="1:19">
      <c r="A9" s="241"/>
      <c r="I9" s="249"/>
      <c r="J9" s="250"/>
      <c r="K9" s="250"/>
      <c r="L9" s="251"/>
      <c r="M9" s="252"/>
      <c r="N9" s="253"/>
      <c r="O9" s="372" t="s">
        <v>97</v>
      </c>
      <c r="P9" s="372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339474.9</v>
      </c>
      <c r="O13" s="262">
        <f>+O14+O116+O148+O332+O420+O490+O503+O586+O684+O774</f>
        <v>118823.9</v>
      </c>
      <c r="P13" s="262">
        <f>+P14+P116+P148+P332+P420+P490+P503+P586+P684+P774</f>
        <v>220651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5887.7</v>
      </c>
      <c r="O14" s="262">
        <f>+O16+O67+O85+O91+O106</f>
        <v>162.69999999999999</v>
      </c>
      <c r="P14" s="262">
        <f>+P16+P67+P85+P91+P106</f>
        <v>5725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162.69999999999999</v>
      </c>
      <c r="O16" s="269">
        <f>+O18+O61</f>
        <v>162.69999999999999</v>
      </c>
      <c r="P16" s="269">
        <f>+P18+P61</f>
        <v>0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162.69999999999999</v>
      </c>
      <c r="O18" s="235">
        <f>+O20+O56</f>
        <v>162.69999999999999</v>
      </c>
      <c r="P18" s="235">
        <f>+P20+P56</f>
        <v>0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162.69999999999999</v>
      </c>
      <c r="O20" s="274">
        <f>SUM(O21:O55)</f>
        <v>162.69999999999999</v>
      </c>
      <c r="P20" s="274">
        <f>SUM(P21:P55)</f>
        <v>0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162.69999999999999</v>
      </c>
      <c r="O25" s="223">
        <v>162.69999999999999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 hidden="1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0</v>
      </c>
      <c r="O38" s="223"/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 hidden="1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0</v>
      </c>
      <c r="O52" s="223"/>
      <c r="P52" s="223"/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hidden="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0</v>
      </c>
      <c r="O56" s="274">
        <f>SUM(O57:O60)</f>
        <v>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25.5" hidden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/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/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5725</v>
      </c>
      <c r="O91" s="269">
        <f>+O93</f>
        <v>0</v>
      </c>
      <c r="P91" s="269">
        <f>+P93</f>
        <v>5725</v>
      </c>
      <c r="Q91" s="237"/>
      <c r="R91" s="237"/>
      <c r="S91" s="238"/>
      <c r="T91" s="237"/>
      <c r="U91" s="237"/>
      <c r="V91" s="237"/>
    </row>
    <row r="92" spans="1:22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5725</v>
      </c>
      <c r="O93" s="235">
        <f t="shared" ref="O93:P93" si="8">+O95+O98+O100+O102+O104</f>
        <v>0</v>
      </c>
      <c r="P93" s="235">
        <f t="shared" si="8"/>
        <v>5725</v>
      </c>
      <c r="Q93" s="237"/>
      <c r="R93" s="237"/>
      <c r="S93" s="238"/>
      <c r="T93" s="237"/>
      <c r="U93" s="237"/>
      <c r="V93" s="237"/>
    </row>
    <row r="94" spans="1:22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5725</v>
      </c>
      <c r="O95" s="274">
        <f>SUM(O96:O97)</f>
        <v>0</v>
      </c>
      <c r="P95" s="274">
        <f>SUM(P97)</f>
        <v>5725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5725</v>
      </c>
      <c r="O97" s="223">
        <v>0</v>
      </c>
      <c r="P97" s="223">
        <v>5725</v>
      </c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hidden="1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0</v>
      </c>
      <c r="O148" s="262">
        <f>+O150+O173+O184+O273+O285</f>
        <v>0</v>
      </c>
      <c r="P148" s="262">
        <f>+P150+P173+P184+P273+P285</f>
        <v>0</v>
      </c>
      <c r="Q148" s="237"/>
      <c r="R148" s="237"/>
      <c r="S148" s="238"/>
      <c r="T148" s="237"/>
      <c r="U148" s="237"/>
      <c r="V148" s="237"/>
    </row>
    <row r="149" spans="1:22" hidden="1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>+O154+O156+O158+O161+O164+O166+O168+O170</f>
        <v>0</v>
      </c>
      <c r="P152" s="235">
        <f t="shared" ref="P152" si="16">+P154+P156+P158+P161+P164+P166+P168+P170</f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 hidden="1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0</v>
      </c>
      <c r="O184" s="269">
        <f>+O186+O259</f>
        <v>0</v>
      </c>
      <c r="P184" s="269">
        <f>+P186+P259</f>
        <v>0</v>
      </c>
      <c r="Q184" s="237"/>
      <c r="R184" s="237"/>
      <c r="S184" s="238"/>
      <c r="T184" s="237"/>
      <c r="U184" s="237"/>
      <c r="V184" s="237"/>
    </row>
    <row r="185" spans="1:22" hidden="1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 hidden="1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0</v>
      </c>
      <c r="O186" s="235">
        <f>+O188+O191+O193+O197+O201+O212+O217+O219+O225+O232+O236+O239+O243+O250+O253+O255+O206+O257</f>
        <v>0</v>
      </c>
      <c r="P186" s="235">
        <f>+P188+P191+P193+P197+P201+P212+P217+P219+P225+P232+P236+P239+P243+P250+P253+P255+P206+P257</f>
        <v>0</v>
      </c>
      <c r="Q186" s="237"/>
      <c r="R186" s="237"/>
      <c r="S186" s="238"/>
      <c r="T186" s="237"/>
      <c r="U186" s="237"/>
      <c r="V186" s="237"/>
    </row>
    <row r="187" spans="1:22" hidden="1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hidden="1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0</v>
      </c>
      <c r="O188" s="274">
        <f>SUM(O189:O190)</f>
        <v>0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hidden="1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0</v>
      </c>
      <c r="O189" s="222"/>
      <c r="P189" s="222"/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t="21" hidden="1" customHeight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 hidden="1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0</v>
      </c>
      <c r="O193" s="274">
        <f>SUM(O194:O196)</f>
        <v>0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5.5" hidden="1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0</v>
      </c>
      <c r="O194" s="223"/>
      <c r="P194" s="223"/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 hidden="1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0</v>
      </c>
      <c r="O197" s="274">
        <f>SUM(O198:O200)</f>
        <v>0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5.5" hidden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0</v>
      </c>
      <c r="O198" s="223"/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idden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/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 hidden="1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0</v>
      </c>
      <c r="O219" s="274">
        <f>SUM(O220:O224)</f>
        <v>0</v>
      </c>
      <c r="P219" s="274">
        <f>SUM(P220:P224)</f>
        <v>0</v>
      </c>
      <c r="Q219" s="237"/>
      <c r="R219" s="237"/>
      <c r="S219" s="238"/>
      <c r="T219" s="237"/>
      <c r="U219" s="237"/>
      <c r="V219" s="237"/>
    </row>
    <row r="220" spans="1:22" ht="27" hidden="1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0</v>
      </c>
      <c r="O220" s="222"/>
      <c r="P220" s="222"/>
      <c r="Q220" s="237"/>
      <c r="R220" s="237"/>
      <c r="S220" s="238"/>
      <c r="T220" s="237"/>
      <c r="U220" s="237"/>
      <c r="V220" s="237"/>
    </row>
    <row r="221" spans="1:22" hidden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/>
      <c r="Q221" s="237"/>
      <c r="R221" s="237"/>
      <c r="S221" s="238"/>
      <c r="T221" s="237"/>
      <c r="U221" s="237"/>
      <c r="V221" s="237"/>
    </row>
    <row r="222" spans="1:22" hidden="1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0</v>
      </c>
      <c r="O222" s="223"/>
      <c r="P222" s="223"/>
      <c r="Q222" s="237"/>
      <c r="R222" s="237"/>
      <c r="S222" s="238"/>
      <c r="T222" s="237"/>
      <c r="U222" s="237"/>
      <c r="V222" s="237"/>
    </row>
    <row r="223" spans="1:22" hidden="1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0</v>
      </c>
      <c r="O223" s="223"/>
      <c r="P223" s="223"/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SUM(O228:O231)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>
        <v>0</v>
      </c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hidden="1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0</v>
      </c>
      <c r="O243" s="274">
        <f>SUM(O244:O249)</f>
        <v>0</v>
      </c>
      <c r="P243" s="274">
        <f>SUM(P244:P249)</f>
        <v>0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 hidden="1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0</v>
      </c>
      <c r="O248" s="223">
        <v>0</v>
      </c>
      <c r="P248" s="223"/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>
        <v>0</v>
      </c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 hidden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/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/>
      <c r="P284" s="223"/>
      <c r="Q284" s="237"/>
      <c r="R284" s="237"/>
      <c r="S284" s="238"/>
      <c r="T284" s="237"/>
      <c r="U284" s="237"/>
      <c r="V284" s="237"/>
    </row>
    <row r="285" spans="1:22" ht="27" hidden="1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0</v>
      </c>
      <c r="O285" s="269">
        <f>+O287</f>
        <v>0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 hidden="1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 hidden="1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0</v>
      </c>
      <c r="O287" s="235">
        <f t="shared" ref="O287:P287" si="44">+O289+O292+O296+O298+O304+O308+O313+O316+O320+O324+O327+O330</f>
        <v>0</v>
      </c>
      <c r="P287" s="235">
        <f t="shared" si="44"/>
        <v>0</v>
      </c>
      <c r="Q287" s="237"/>
      <c r="R287" s="237"/>
      <c r="S287" s="238"/>
      <c r="T287" s="237"/>
      <c r="U287" s="237"/>
      <c r="V287" s="237"/>
    </row>
    <row r="288" spans="1:22" hidden="1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/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/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/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2">P313+Q313</f>
        <v>0</v>
      </c>
      <c r="P313" s="274">
        <f t="shared" si="52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hidden="1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0</v>
      </c>
      <c r="O320" s="274">
        <f>SUM(O321:O323)</f>
        <v>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 hidden="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0</v>
      </c>
      <c r="O323" s="223"/>
      <c r="P323" s="223"/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3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4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5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6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6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7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 hidden="1">
      <c r="A332" s="254" t="str">
        <f t="shared" ref="A332:A374" si="58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0</v>
      </c>
      <c r="O332" s="262">
        <f>+O334+O375+O384+O391</f>
        <v>0</v>
      </c>
      <c r="P332" s="262">
        <f>+P334+P375+P384+P391</f>
        <v>0</v>
      </c>
      <c r="Q332" s="237"/>
      <c r="R332" s="237"/>
      <c r="S332" s="238"/>
      <c r="T332" s="237"/>
      <c r="U332" s="237"/>
      <c r="V332" s="237"/>
    </row>
    <row r="333" spans="1:231" hidden="1">
      <c r="A333" s="254" t="str">
        <f t="shared" si="58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8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8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8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9">+O338+O348+O350+O373</f>
        <v>0</v>
      </c>
      <c r="P336" s="235">
        <f t="shared" si="59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8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8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8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0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8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0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8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0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8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0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8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0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0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8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0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8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0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8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0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8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8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0"/>
        <v>0</v>
      </c>
      <c r="O349" s="222"/>
      <c r="P349" s="222"/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8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8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1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8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1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8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1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8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1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8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1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8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1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8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1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8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1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8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1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8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1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8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1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8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1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8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1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8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1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8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1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1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8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1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8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1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8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1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8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1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8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1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8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1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8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8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2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 hidden="1">
      <c r="A375" s="254" t="str">
        <f t="shared" ref="A375:A438" si="63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0</v>
      </c>
      <c r="O375" s="269">
        <f>+O377</f>
        <v>0</v>
      </c>
      <c r="P375" s="269">
        <f>+P377</f>
        <v>0</v>
      </c>
      <c r="Q375" s="237"/>
      <c r="R375" s="237"/>
      <c r="S375" s="238"/>
      <c r="T375" s="237"/>
      <c r="U375" s="237"/>
      <c r="V375" s="237"/>
    </row>
    <row r="376" spans="1:22" hidden="1">
      <c r="A376" s="254" t="str">
        <f t="shared" si="63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idden="1">
      <c r="A377" s="254" t="str">
        <f t="shared" si="63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0</v>
      </c>
      <c r="O377" s="235">
        <f>+O379</f>
        <v>0</v>
      </c>
      <c r="P377" s="235">
        <f>+P379</f>
        <v>0</v>
      </c>
      <c r="Q377" s="237"/>
      <c r="R377" s="237"/>
      <c r="S377" s="238"/>
      <c r="T377" s="237"/>
      <c r="U377" s="237"/>
      <c r="V377" s="237"/>
    </row>
    <row r="378" spans="1:22" hidden="1">
      <c r="A378" s="254" t="str">
        <f t="shared" si="63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idden="1">
      <c r="A379" s="254" t="str">
        <f t="shared" si="63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0</v>
      </c>
      <c r="O379" s="274">
        <f>SUM(O380:O383)</f>
        <v>0</v>
      </c>
      <c r="P379" s="274">
        <f>SUM(P380:P383)</f>
        <v>0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4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4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4"/>
        <v>0</v>
      </c>
      <c r="O382" s="222"/>
      <c r="P382" s="222"/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3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4"/>
        <v>0</v>
      </c>
      <c r="O383" s="223"/>
      <c r="P383" s="223"/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3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3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3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5">+O388</f>
        <v>0</v>
      </c>
      <c r="P386" s="235">
        <f t="shared" si="65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3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6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7">O389+P389</f>
        <v>0</v>
      </c>
      <c r="O389" s="222"/>
      <c r="P389" s="222"/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6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7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3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3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3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8">+O395+O403+O405+O410+O407+O412+O416+O418</f>
        <v>0</v>
      </c>
      <c r="P393" s="235">
        <f t="shared" si="68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3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3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3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9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3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9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3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9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3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9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3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9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3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9"/>
        <v>0</v>
      </c>
      <c r="O401" s="223"/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3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9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3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3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9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3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3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9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3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3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9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70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1">O409+P409</f>
        <v>0</v>
      </c>
      <c r="O409" s="222"/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3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3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2">O413+P413</f>
        <v>0</v>
      </c>
      <c r="O413" s="223"/>
      <c r="P413" s="223"/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3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9"/>
        <v>0</v>
      </c>
      <c r="O414" s="222"/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3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9"/>
        <v>0</v>
      </c>
      <c r="O415" s="222"/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3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4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5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6">O419+P419</f>
        <v>0</v>
      </c>
      <c r="O419" s="222"/>
      <c r="P419" s="222"/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240871.2</v>
      </c>
      <c r="O420" s="262">
        <f>+O422+O432+O438+O455</f>
        <v>25945.200000000001</v>
      </c>
      <c r="P420" s="262">
        <f>+P422+P432+P438+P455</f>
        <v>214926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63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3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3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3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3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3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3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7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8">O431</f>
        <v>0</v>
      </c>
      <c r="P430" s="274">
        <f t="shared" si="78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9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0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0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0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0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3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1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1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2">+O442+O445+O449+O451+O453</f>
        <v>0</v>
      </c>
      <c r="P440" s="235">
        <f t="shared" si="82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1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1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1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3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1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3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1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1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3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1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3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1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3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1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3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1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1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3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1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240871.2</v>
      </c>
      <c r="O455" s="269">
        <f>+O457</f>
        <v>25945.200000000001</v>
      </c>
      <c r="P455" s="269">
        <f>+P457</f>
        <v>214926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1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1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240871.2</v>
      </c>
      <c r="O457" s="235">
        <f t="shared" ref="O457:P457" si="84">+O459+O463+O469+O478+O487</f>
        <v>25945.200000000001</v>
      </c>
      <c r="P457" s="235">
        <f t="shared" si="84"/>
        <v>214926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1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1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25.5" hidden="1">
      <c r="A460" s="254" t="str">
        <f t="shared" si="81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5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1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5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1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5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1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25.5" hidden="1">
      <c r="A464" s="254" t="str">
        <f t="shared" si="81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5"/>
        <v>0</v>
      </c>
      <c r="O464" s="223"/>
      <c r="P464" s="223"/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1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5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1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5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1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5"/>
        <v>0</v>
      </c>
      <c r="O467" s="223">
        <v>0</v>
      </c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1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5"/>
        <v>0</v>
      </c>
      <c r="O468" s="223">
        <v>0</v>
      </c>
      <c r="P468" s="223"/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81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214971.2</v>
      </c>
      <c r="O469" s="274">
        <f>SUM(O470:O477)</f>
        <v>45.2</v>
      </c>
      <c r="P469" s="274">
        <f>SUM(P470:P477)</f>
        <v>214926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1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5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30" customHeight="1">
      <c r="A471" s="254" t="str">
        <f t="shared" si="81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5"/>
        <v>45.2</v>
      </c>
      <c r="O471" s="223">
        <v>45.2</v>
      </c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1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5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1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5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1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5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 hidden="1">
      <c r="A475" s="254" t="str">
        <f t="shared" si="81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5"/>
        <v>0</v>
      </c>
      <c r="O475" s="223"/>
      <c r="P475" s="223"/>
      <c r="Q475" s="237"/>
      <c r="R475" s="237"/>
      <c r="S475" s="238"/>
      <c r="T475" s="237"/>
      <c r="U475" s="237"/>
      <c r="V475" s="237"/>
    </row>
    <row r="476" spans="1:22" ht="16.5">
      <c r="A476" s="254" t="str">
        <f t="shared" si="81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5"/>
        <v>214926</v>
      </c>
      <c r="O476" s="222">
        <v>0</v>
      </c>
      <c r="P476" s="222">
        <v>214926</v>
      </c>
      <c r="Q476" s="237"/>
      <c r="R476" s="237"/>
      <c r="S476" s="238"/>
      <c r="T476" s="237"/>
      <c r="U476" s="237"/>
      <c r="V476" s="237"/>
    </row>
    <row r="477" spans="1:22" hidden="1">
      <c r="A477" s="254" t="str">
        <f t="shared" si="81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0</v>
      </c>
      <c r="O477" s="223">
        <v>0</v>
      </c>
      <c r="P477" s="223"/>
      <c r="Q477" s="237"/>
      <c r="R477" s="237"/>
      <c r="S477" s="238"/>
      <c r="T477" s="237"/>
      <c r="U477" s="237"/>
      <c r="V477" s="237"/>
    </row>
    <row r="478" spans="1:22" ht="27">
      <c r="A478" s="254" t="str">
        <f t="shared" si="81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25900</v>
      </c>
      <c r="O478" s="274">
        <f>SUM(O479:O486)</f>
        <v>25900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1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5.5">
      <c r="A480" s="254" t="str">
        <f t="shared" si="81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6">O480+P480</f>
        <v>25900</v>
      </c>
      <c r="O480" s="223">
        <v>25900</v>
      </c>
      <c r="P480" s="223"/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1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6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1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6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1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6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1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6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6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6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1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1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6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 hidden="1">
      <c r="A489" s="254" t="str">
        <f t="shared" si="81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6"/>
        <v>0</v>
      </c>
      <c r="O489" s="222"/>
      <c r="P489" s="222"/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7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8">+O492</f>
        <v>0</v>
      </c>
      <c r="P490" s="262">
        <f t="shared" si="88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7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7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9">+O494</f>
        <v>0</v>
      </c>
      <c r="P492" s="269">
        <f t="shared" si="89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7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7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7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7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7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90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7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90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7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9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7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0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2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 hidden="1">
      <c r="A503" s="254" t="str">
        <f t="shared" si="87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0</v>
      </c>
      <c r="O503" s="262">
        <f>+O505+O530+O579</f>
        <v>0</v>
      </c>
      <c r="P503" s="262">
        <f>+P505+P530+P579</f>
        <v>0</v>
      </c>
      <c r="Q503" s="237"/>
      <c r="R503" s="237"/>
      <c r="S503" s="238"/>
      <c r="T503" s="237"/>
      <c r="U503" s="237"/>
      <c r="V503" s="237"/>
    </row>
    <row r="504" spans="1:235" hidden="1">
      <c r="A504" s="254" t="str">
        <f t="shared" si="87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 hidden="1">
      <c r="A505" s="254" t="str">
        <f t="shared" si="87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0</v>
      </c>
      <c r="O505" s="269">
        <f>+O507</f>
        <v>0</v>
      </c>
      <c r="P505" s="269">
        <f>+P507</f>
        <v>0</v>
      </c>
      <c r="Q505" s="237"/>
      <c r="R505" s="237"/>
      <c r="S505" s="238"/>
      <c r="T505" s="237"/>
      <c r="U505" s="237"/>
      <c r="V505" s="237"/>
    </row>
    <row r="506" spans="1:235" hidden="1">
      <c r="A506" s="254" t="str">
        <f t="shared" si="87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 hidden="1">
      <c r="A507" s="254" t="str">
        <f t="shared" si="87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0</v>
      </c>
      <c r="O507" s="235">
        <f t="shared" ref="O507:P507" si="93">+O509+O514+O524+O528</f>
        <v>0</v>
      </c>
      <c r="P507" s="235">
        <f t="shared" si="93"/>
        <v>0</v>
      </c>
      <c r="Q507" s="237"/>
      <c r="R507" s="237"/>
      <c r="S507" s="238"/>
      <c r="T507" s="237"/>
      <c r="U507" s="237"/>
      <c r="V507" s="237"/>
    </row>
    <row r="508" spans="1:235" hidden="1">
      <c r="A508" s="254" t="str">
        <f t="shared" si="87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7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4">SUM(O510:O513)</f>
        <v>0</v>
      </c>
      <c r="P509" s="274">
        <f t="shared" si="94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7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7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 hidden="1">
      <c r="A514" s="254" t="str">
        <f t="shared" si="87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0</v>
      </c>
      <c r="O514" s="274">
        <f>SUM(O515:O523)</f>
        <v>0</v>
      </c>
      <c r="P514" s="274">
        <f>SUM(P515:P523)</f>
        <v>0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7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7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87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5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7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5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7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87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5"/>
        <v>0</v>
      </c>
      <c r="O520" s="223">
        <v>0</v>
      </c>
      <c r="P520" s="223"/>
      <c r="Q520" s="237"/>
      <c r="R520" s="237"/>
      <c r="S520" s="238"/>
      <c r="T520" s="237"/>
      <c r="U520" s="237"/>
      <c r="V520" s="237"/>
    </row>
    <row r="521" spans="1:22" hidden="1">
      <c r="A521" s="254" t="str">
        <f t="shared" si="87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5"/>
        <v>0</v>
      </c>
      <c r="O521" s="223">
        <v>0</v>
      </c>
      <c r="P521" s="223"/>
      <c r="Q521" s="237"/>
      <c r="R521" s="237"/>
      <c r="S521" s="238"/>
      <c r="T521" s="237"/>
      <c r="U521" s="237"/>
      <c r="V521" s="237"/>
    </row>
    <row r="522" spans="1:22" ht="15" hidden="1" customHeight="1">
      <c r="A522" s="254" t="str">
        <f t="shared" si="87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5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7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7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7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5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7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5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7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5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7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8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9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 hidden="1">
      <c r="A530" s="254" t="str">
        <f t="shared" si="87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0</v>
      </c>
      <c r="O530" s="269">
        <f>+O532+O538+O543+O547+O563+O572</f>
        <v>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 hidden="1">
      <c r="A531" s="254" t="str">
        <f t="shared" si="87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7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0">+O534+O536</f>
        <v>0</v>
      </c>
      <c r="P532" s="235">
        <f t="shared" si="100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7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7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7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1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7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7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1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7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2">+O540</f>
        <v>0</v>
      </c>
      <c r="P538" s="235">
        <f t="shared" si="102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7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3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3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3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3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 hidden="1">
      <c r="A547" s="254" t="str">
        <f t="shared" si="103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0</v>
      </c>
      <c r="O547" s="235">
        <f t="shared" ref="O547:P547" si="106">+O549+O558+O560</f>
        <v>0</v>
      </c>
      <c r="P547" s="235">
        <f t="shared" si="106"/>
        <v>0</v>
      </c>
      <c r="Q547" s="237"/>
      <c r="R547" s="237"/>
      <c r="S547" s="238"/>
      <c r="T547" s="237"/>
      <c r="U547" s="237"/>
      <c r="V547" s="237"/>
    </row>
    <row r="548" spans="1:22" hidden="1">
      <c r="A548" s="254" t="str">
        <f t="shared" si="103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 hidden="1">
      <c r="A549" s="254" t="str">
        <f t="shared" si="103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0</v>
      </c>
      <c r="O549" s="274">
        <f t="shared" ref="O549:P549" si="107">SUM(O550:O557)</f>
        <v>0</v>
      </c>
      <c r="P549" s="274">
        <f t="shared" si="10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3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 hidden="1">
      <c r="A552" s="254" t="str">
        <f t="shared" si="103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8"/>
        <v>0</v>
      </c>
      <c r="O552" s="223"/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3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3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9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3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9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0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9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3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9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3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3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9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3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3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1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3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3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3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3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3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3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3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3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3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3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4">+O574</f>
        <v>0</v>
      </c>
      <c r="P572" s="235">
        <f t="shared" si="11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3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3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3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3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3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3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3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3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3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3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3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7">SUM(O584:O585)</f>
        <v>0</v>
      </c>
      <c r="P583" s="274">
        <f t="shared" si="11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3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3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3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92716</v>
      </c>
      <c r="O586" s="262">
        <f>+O588+O618+O635+O660</f>
        <v>92716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3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3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92716</v>
      </c>
      <c r="O588" s="269">
        <f>+O590+O613</f>
        <v>92716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92716</v>
      </c>
      <c r="O590" s="235">
        <f t="shared" ref="O590:P590" si="119">+O592+O597+O601+O605+O607+O609+O611</f>
        <v>92716</v>
      </c>
      <c r="P590" s="235">
        <f t="shared" si="119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92716</v>
      </c>
      <c r="O592" s="274">
        <f>SUM(O593:O596)</f>
        <v>92716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20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0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1"/>
        <v>0</v>
      </c>
      <c r="O594" s="223"/>
      <c r="P594" s="222"/>
      <c r="Q594" s="237"/>
      <c r="R594" s="237"/>
      <c r="S594" s="238"/>
      <c r="T594" s="237"/>
      <c r="U594" s="237"/>
      <c r="V594" s="237"/>
    </row>
    <row r="595" spans="1:22" ht="25.5">
      <c r="A595" s="254" t="str">
        <f t="shared" si="120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1"/>
        <v>92716</v>
      </c>
      <c r="O595" s="223">
        <v>92716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0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0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0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0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0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0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0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5">O612</f>
        <v>0</v>
      </c>
      <c r="P611" s="274">
        <f t="shared" si="12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0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0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0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0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7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0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7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20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20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20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20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20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8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9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9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0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1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2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3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4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4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5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5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5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5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5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5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5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5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5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5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5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5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5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5"/>
        <v>0</v>
      </c>
      <c r="O658" s="223"/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6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7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7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7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7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7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7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7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7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7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8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9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0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 hidden="1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0</v>
      </c>
      <c r="O684" s="262">
        <f>+O686+O692+O713+O766</f>
        <v>0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 hidden="1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1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2">+O696+O704+O707+O710</f>
        <v>0</v>
      </c>
      <c r="P694" s="235">
        <f t="shared" si="142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3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3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3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3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3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4">SUM(O708:O709)</f>
        <v>0</v>
      </c>
      <c r="P707" s="274">
        <f t="shared" si="144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5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5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6">SUM(O711:O712)</f>
        <v>0</v>
      </c>
      <c r="P710" s="274">
        <f t="shared" si="146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7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7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 hidden="1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0</v>
      </c>
      <c r="O713" s="269">
        <f>+O715</f>
        <v>0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 hidden="1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 hidden="1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0</v>
      </c>
      <c r="O715" s="235">
        <f t="shared" ref="O715:P715" si="148">+O717+O725+O731+O733+O739+O746+O750+O758+O764</f>
        <v>0</v>
      </c>
      <c r="P715" s="235">
        <f t="shared" si="148"/>
        <v>0</v>
      </c>
      <c r="Q715" s="237"/>
      <c r="R715" s="237"/>
      <c r="S715" s="238"/>
      <c r="T715" s="237"/>
      <c r="U715" s="237"/>
      <c r="V715" s="237"/>
    </row>
    <row r="716" spans="1:22" hidden="1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9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9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9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9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9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9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9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54" hidden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637</v>
      </c>
      <c r="M725" s="268"/>
      <c r="N725" s="274">
        <f>O725+P725</f>
        <v>0</v>
      </c>
      <c r="O725" s="274">
        <f>SUM(O726:O730)</f>
        <v>0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9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5.5" hidden="1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9"/>
        <v>0</v>
      </c>
      <c r="O727" s="223"/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9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0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9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9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9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9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9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1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9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640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9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9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9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2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9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3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9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9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9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9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9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5.5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9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4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9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9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9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9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5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6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6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6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7">SUM(O765)</f>
        <v>0</v>
      </c>
      <c r="P764" s="274">
        <f t="shared" si="157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8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9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9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60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0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0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60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 hidden="1">
      <c r="N785" s="239"/>
      <c r="O785" s="239"/>
    </row>
    <row r="786" spans="1:15" hidden="1">
      <c r="A786" s="239"/>
      <c r="B786" s="239"/>
      <c r="C786" s="239"/>
      <c r="D786" s="239"/>
      <c r="E786" s="239"/>
      <c r="F786" s="239"/>
      <c r="G786" s="239"/>
      <c r="N786" s="239"/>
      <c r="O786" s="239"/>
    </row>
    <row r="787" spans="1:15" hidden="1">
      <c r="N787" s="239"/>
      <c r="O787" s="239"/>
    </row>
    <row r="788" spans="1:15" hidden="1">
      <c r="A788" s="239"/>
      <c r="B788" s="239"/>
      <c r="C788" s="239"/>
      <c r="D788" s="239"/>
      <c r="E788" s="239"/>
      <c r="F788" s="239"/>
      <c r="G788" s="239"/>
      <c r="N788" s="239"/>
      <c r="O788" s="239"/>
    </row>
    <row r="789" spans="1:15" hidden="1">
      <c r="N789" s="239"/>
      <c r="O789" s="239"/>
    </row>
    <row r="790" spans="1:15" hidden="1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 hidden="1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M795" s="239"/>
      <c r="N795" s="239"/>
      <c r="O795" s="239"/>
    </row>
    <row r="796" spans="1:15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8" spans="1:15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800" spans="1:15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2" spans="12:12" s="239" customFormat="1">
      <c r="L802" s="320"/>
    </row>
    <row r="804" spans="12:12" s="239" customFormat="1">
      <c r="L804" s="320"/>
    </row>
    <row r="805" spans="12:12" s="239" customFormat="1">
      <c r="L805" s="320"/>
    </row>
    <row r="807" spans="12:12" s="239" customFormat="1">
      <c r="L807" s="320"/>
    </row>
    <row r="809" spans="12:12" s="239" customFormat="1">
      <c r="L809" s="320"/>
    </row>
    <row r="811" spans="12:12" s="239" customFormat="1">
      <c r="L811" s="320"/>
    </row>
    <row r="813" spans="12:12" s="239" customFormat="1">
      <c r="L813" s="320"/>
    </row>
    <row r="815" spans="12:12" s="239" customFormat="1">
      <c r="L815" s="320"/>
    </row>
    <row r="817" spans="12:12" s="239" customFormat="1">
      <c r="L817" s="320"/>
    </row>
    <row r="819" spans="12:12" s="239" customFormat="1">
      <c r="L819" s="320"/>
    </row>
    <row r="820" spans="12:12" s="239" customFormat="1">
      <c r="L820" s="320"/>
    </row>
    <row r="822" spans="12:12" s="239" customFormat="1">
      <c r="L822" s="320"/>
    </row>
    <row r="824" spans="12:12" s="239" customFormat="1">
      <c r="L824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29" spans="12:12" s="239" customFormat="1">
      <c r="L829" s="320"/>
    </row>
    <row r="830" spans="12:12" s="239" customFormat="1">
      <c r="L830" s="320"/>
    </row>
    <row r="831" spans="12:12" s="239" customFormat="1">
      <c r="L831" s="320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6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O9" sqref="O9:P9"/>
    </sheetView>
  </sheetViews>
  <sheetFormatPr defaultColWidth="9.140625" defaultRowHeight="15.75"/>
  <cols>
    <col min="1" max="1" width="17.28515625" style="254" hidden="1" customWidth="1"/>
    <col min="2" max="2" width="3.28515625" style="285" hidden="1" customWidth="1"/>
    <col min="3" max="3" width="4.42578125" style="285" hidden="1" customWidth="1"/>
    <col min="4" max="6" width="3.28515625" style="285" hidden="1" customWidth="1"/>
    <col min="7" max="7" width="5.5703125" style="285" hidden="1" customWidth="1"/>
    <col min="8" max="8" width="5.7109375" style="248" bestFit="1" customWidth="1"/>
    <col min="9" max="9" width="3.140625" style="317" customWidth="1"/>
    <col min="10" max="10" width="2.42578125" style="318" customWidth="1"/>
    <col min="11" max="11" width="2.140625" style="319" customWidth="1"/>
    <col min="12" max="12" width="51.5703125" style="320" customWidth="1"/>
    <col min="13" max="13" width="5.28515625" style="310" customWidth="1"/>
    <col min="14" max="14" width="15.42578125" style="310" customWidth="1"/>
    <col min="15" max="15" width="16" style="310" customWidth="1"/>
    <col min="16" max="16" width="14.7109375" style="239" customWidth="1"/>
    <col min="17" max="16384" width="9.140625" style="239"/>
  </cols>
  <sheetData>
    <row r="1" spans="1:19">
      <c r="A1" s="239"/>
      <c r="B1" s="245"/>
      <c r="C1" s="239"/>
      <c r="D1" s="246"/>
      <c r="E1" s="246"/>
      <c r="F1" s="246"/>
      <c r="G1" s="246"/>
      <c r="H1" s="246"/>
      <c r="I1" s="239"/>
      <c r="J1" s="239"/>
      <c r="K1" s="373"/>
      <c r="L1" s="373"/>
      <c r="M1" s="373"/>
      <c r="N1" s="370" t="s">
        <v>605</v>
      </c>
      <c r="O1" s="370"/>
      <c r="P1" s="370"/>
    </row>
    <row r="2" spans="1:19">
      <c r="A2" s="239"/>
      <c r="B2" s="245"/>
      <c r="C2" s="239"/>
      <c r="D2" s="246"/>
      <c r="E2" s="246"/>
      <c r="F2" s="246"/>
      <c r="G2" s="246"/>
      <c r="H2" s="246"/>
      <c r="I2" s="239"/>
      <c r="J2" s="239"/>
      <c r="K2" s="373"/>
      <c r="L2" s="373"/>
      <c r="M2" s="373"/>
      <c r="N2" s="370" t="s">
        <v>599</v>
      </c>
      <c r="O2" s="370"/>
      <c r="P2" s="370"/>
    </row>
    <row r="3" spans="1:19">
      <c r="A3" s="239"/>
      <c r="B3" s="245"/>
      <c r="C3" s="239"/>
      <c r="D3" s="246"/>
      <c r="E3" s="246"/>
      <c r="F3" s="246" t="s">
        <v>643</v>
      </c>
      <c r="G3" s="246"/>
      <c r="H3" s="246"/>
      <c r="I3" s="239"/>
      <c r="J3" s="239"/>
      <c r="K3" s="373"/>
      <c r="L3" s="373"/>
      <c r="M3" s="373"/>
      <c r="N3" s="370" t="s">
        <v>765</v>
      </c>
      <c r="O3" s="370"/>
      <c r="P3" s="370"/>
    </row>
    <row r="4" spans="1:19">
      <c r="A4" s="239"/>
      <c r="B4" s="245"/>
      <c r="C4" s="239"/>
      <c r="D4" s="246"/>
      <c r="E4" s="246"/>
      <c r="F4" s="246"/>
      <c r="G4" s="246"/>
      <c r="H4" s="246"/>
      <c r="I4" s="239"/>
      <c r="J4" s="239"/>
      <c r="K4" s="373"/>
      <c r="L4" s="373"/>
      <c r="M4" s="373"/>
      <c r="N4" s="370" t="s">
        <v>764</v>
      </c>
      <c r="O4" s="370"/>
      <c r="P4" s="370"/>
    </row>
    <row r="5" spans="1:19">
      <c r="A5" s="239"/>
      <c r="B5" s="245"/>
      <c r="C5" s="239"/>
      <c r="D5" s="246"/>
      <c r="E5" s="246"/>
      <c r="F5" s="246"/>
      <c r="G5" s="246"/>
      <c r="H5" s="246"/>
      <c r="I5" s="239"/>
      <c r="J5" s="239"/>
      <c r="K5" s="373"/>
      <c r="L5" s="373"/>
      <c r="M5" s="373"/>
      <c r="N5" s="382" t="s">
        <v>592</v>
      </c>
      <c r="O5" s="382"/>
      <c r="P5" s="382"/>
    </row>
    <row r="6" spans="1:19">
      <c r="A6" s="245" t="s">
        <v>606</v>
      </c>
      <c r="B6" s="245"/>
      <c r="C6" s="239"/>
      <c r="D6" s="246"/>
      <c r="E6" s="246"/>
      <c r="F6" s="246"/>
      <c r="G6" s="246"/>
      <c r="H6" s="246"/>
      <c r="I6" s="239"/>
      <c r="J6" s="239"/>
      <c r="K6" s="239"/>
      <c r="L6" s="247"/>
      <c r="M6" s="247"/>
      <c r="N6" s="239"/>
      <c r="O6" s="239"/>
    </row>
    <row r="7" spans="1:19" ht="34.5" customHeight="1">
      <c r="A7" s="254" t="s">
        <v>490</v>
      </c>
      <c r="H7" s="369" t="s">
        <v>740</v>
      </c>
      <c r="I7" s="369"/>
      <c r="J7" s="369"/>
      <c r="K7" s="369"/>
      <c r="L7" s="369"/>
      <c r="M7" s="369"/>
      <c r="N7" s="369"/>
      <c r="O7" s="369"/>
      <c r="P7" s="369"/>
    </row>
    <row r="8" spans="1:19">
      <c r="H8" s="384"/>
      <c r="I8" s="384"/>
      <c r="J8" s="384"/>
      <c r="K8" s="384"/>
      <c r="L8" s="384"/>
      <c r="M8" s="384"/>
      <c r="N8" s="384"/>
      <c r="O8" s="384"/>
      <c r="P8" s="384"/>
    </row>
    <row r="9" spans="1:19">
      <c r="A9" s="241"/>
      <c r="I9" s="249"/>
      <c r="J9" s="250"/>
      <c r="K9" s="250"/>
      <c r="L9" s="251"/>
      <c r="M9" s="252"/>
      <c r="N9" s="253"/>
      <c r="O9" s="383" t="s">
        <v>97</v>
      </c>
      <c r="P9" s="383"/>
    </row>
    <row r="10" spans="1:19" ht="46.5" customHeight="1">
      <c r="A10" s="241"/>
      <c r="H10" s="374" t="s">
        <v>98</v>
      </c>
      <c r="I10" s="374" t="s">
        <v>99</v>
      </c>
      <c r="J10" s="376" t="s">
        <v>100</v>
      </c>
      <c r="K10" s="376" t="s">
        <v>101</v>
      </c>
      <c r="L10" s="380" t="s">
        <v>102</v>
      </c>
      <c r="M10" s="378" t="s">
        <v>103</v>
      </c>
      <c r="N10" s="371" t="s">
        <v>374</v>
      </c>
      <c r="O10" s="368" t="s">
        <v>375</v>
      </c>
      <c r="P10" s="368"/>
    </row>
    <row r="11" spans="1:19" s="254" customFormat="1" ht="29.25" customHeight="1">
      <c r="A11" s="241"/>
      <c r="B11" s="285"/>
      <c r="C11" s="285"/>
      <c r="D11" s="285"/>
      <c r="E11" s="285"/>
      <c r="F11" s="285"/>
      <c r="G11" s="285"/>
      <c r="H11" s="375"/>
      <c r="I11" s="375"/>
      <c r="J11" s="377"/>
      <c r="K11" s="377"/>
      <c r="L11" s="381"/>
      <c r="M11" s="379"/>
      <c r="N11" s="371"/>
      <c r="O11" s="243" t="s">
        <v>376</v>
      </c>
      <c r="P11" s="243" t="s">
        <v>377</v>
      </c>
    </row>
    <row r="12" spans="1:19" s="257" customFormat="1">
      <c r="A12" s="241"/>
      <c r="B12" s="329"/>
      <c r="C12" s="329"/>
      <c r="D12" s="329"/>
      <c r="E12" s="329"/>
      <c r="F12" s="329"/>
      <c r="G12" s="329"/>
      <c r="H12" s="255">
        <v>1</v>
      </c>
      <c r="I12" s="255">
        <v>2</v>
      </c>
      <c r="J12" s="255">
        <v>3</v>
      </c>
      <c r="K12" s="255">
        <v>4</v>
      </c>
      <c r="L12" s="255">
        <v>5</v>
      </c>
      <c r="M12" s="256">
        <v>6</v>
      </c>
      <c r="N12" s="226">
        <v>7</v>
      </c>
      <c r="O12" s="226">
        <v>8</v>
      </c>
      <c r="P12" s="226" t="s">
        <v>600</v>
      </c>
    </row>
    <row r="13" spans="1:19" s="237" customFormat="1" ht="16.5" customHeight="1">
      <c r="A13" s="254" t="str">
        <f t="shared" ref="A13:A93" si="0">CONCATENATE(B13,C13,D13,E13,F13,G13)</f>
        <v>71000000000000</v>
      </c>
      <c r="B13" s="329" t="s">
        <v>439</v>
      </c>
      <c r="C13" s="329" t="s">
        <v>441</v>
      </c>
      <c r="D13" s="329" t="s">
        <v>441</v>
      </c>
      <c r="E13" s="329" t="s">
        <v>441</v>
      </c>
      <c r="F13" s="329" t="s">
        <v>441</v>
      </c>
      <c r="G13" s="329" t="s">
        <v>440</v>
      </c>
      <c r="H13" s="330"/>
      <c r="I13" s="258"/>
      <c r="J13" s="259"/>
      <c r="K13" s="259"/>
      <c r="L13" s="260" t="s">
        <v>105</v>
      </c>
      <c r="M13" s="261"/>
      <c r="N13" s="262">
        <f>O13+P13-O784</f>
        <v>143839.29999999999</v>
      </c>
      <c r="O13" s="262">
        <f>+O14+O116+O148+O332+O420+O490+O503+O586+O684+O774</f>
        <v>133930</v>
      </c>
      <c r="P13" s="262">
        <f>+P14+P116+P148+P332+P420+P490+P503+P586+P684+P774</f>
        <v>9909.2999999999993</v>
      </c>
      <c r="S13" s="238"/>
    </row>
    <row r="14" spans="1:19" s="237" customFormat="1" ht="28.5">
      <c r="A14" s="254" t="str">
        <f t="shared" si="0"/>
        <v>71010000000000</v>
      </c>
      <c r="B14" s="329" t="s">
        <v>439</v>
      </c>
      <c r="C14" s="285" t="s">
        <v>106</v>
      </c>
      <c r="D14" s="285" t="s">
        <v>441</v>
      </c>
      <c r="E14" s="329" t="s">
        <v>441</v>
      </c>
      <c r="F14" s="329" t="s">
        <v>441</v>
      </c>
      <c r="G14" s="329" t="s">
        <v>440</v>
      </c>
      <c r="H14" s="231">
        <v>2100</v>
      </c>
      <c r="I14" s="263" t="s">
        <v>106</v>
      </c>
      <c r="J14" s="264">
        <v>0</v>
      </c>
      <c r="K14" s="264">
        <v>0</v>
      </c>
      <c r="L14" s="260" t="s">
        <v>107</v>
      </c>
      <c r="M14" s="265"/>
      <c r="N14" s="262">
        <f>+N16+N67+N85+N91+N106</f>
        <v>9102.6</v>
      </c>
      <c r="O14" s="262">
        <f>+O16+O67+O85+O91+O106</f>
        <v>7900.2</v>
      </c>
      <c r="P14" s="262">
        <f>+P16+P67+P85+P91+P106</f>
        <v>1202.4000000000001</v>
      </c>
      <c r="S14" s="238"/>
    </row>
    <row r="15" spans="1:19" s="237" customFormat="1">
      <c r="A15" s="254" t="str">
        <f t="shared" si="0"/>
        <v>71010000000001</v>
      </c>
      <c r="B15" s="329" t="s">
        <v>439</v>
      </c>
      <c r="C15" s="285" t="s">
        <v>106</v>
      </c>
      <c r="D15" s="285" t="s">
        <v>441</v>
      </c>
      <c r="E15" s="329" t="s">
        <v>441</v>
      </c>
      <c r="F15" s="329" t="s">
        <v>441</v>
      </c>
      <c r="G15" s="329" t="s">
        <v>96</v>
      </c>
      <c r="H15" s="221"/>
      <c r="I15" s="228"/>
      <c r="J15" s="229"/>
      <c r="K15" s="229"/>
      <c r="L15" s="266" t="s">
        <v>108</v>
      </c>
      <c r="M15" s="232"/>
      <c r="N15" s="235"/>
      <c r="O15" s="235"/>
      <c r="P15" s="235"/>
      <c r="S15" s="238"/>
    </row>
    <row r="16" spans="1:19" s="237" customFormat="1" ht="40.5">
      <c r="A16" s="254" t="str">
        <f t="shared" si="0"/>
        <v>71010100000000</v>
      </c>
      <c r="B16" s="329" t="s">
        <v>439</v>
      </c>
      <c r="C16" s="285" t="s">
        <v>106</v>
      </c>
      <c r="D16" s="285" t="s">
        <v>106</v>
      </c>
      <c r="E16" s="329" t="s">
        <v>441</v>
      </c>
      <c r="F16" s="329" t="s">
        <v>441</v>
      </c>
      <c r="G16" s="329" t="s">
        <v>440</v>
      </c>
      <c r="H16" s="221">
        <v>2110</v>
      </c>
      <c r="I16" s="228" t="s">
        <v>106</v>
      </c>
      <c r="J16" s="229">
        <v>1</v>
      </c>
      <c r="K16" s="229">
        <v>0</v>
      </c>
      <c r="L16" s="267" t="s">
        <v>109</v>
      </c>
      <c r="M16" s="268"/>
      <c r="N16" s="269">
        <f>+N18+N61</f>
        <v>9102.6</v>
      </c>
      <c r="O16" s="269">
        <f>+O18+O61</f>
        <v>7900.2</v>
      </c>
      <c r="P16" s="269">
        <f>+P18+P61</f>
        <v>1202.4000000000001</v>
      </c>
      <c r="S16" s="238"/>
    </row>
    <row r="17" spans="1:22" s="237" customFormat="1">
      <c r="A17" s="254" t="str">
        <f t="shared" si="0"/>
        <v>71010100000001</v>
      </c>
      <c r="B17" s="329" t="s">
        <v>439</v>
      </c>
      <c r="C17" s="285" t="s">
        <v>106</v>
      </c>
      <c r="D17" s="285" t="s">
        <v>106</v>
      </c>
      <c r="E17" s="329" t="s">
        <v>441</v>
      </c>
      <c r="F17" s="329" t="s">
        <v>441</v>
      </c>
      <c r="G17" s="329" t="s">
        <v>96</v>
      </c>
      <c r="H17" s="221"/>
      <c r="I17" s="228"/>
      <c r="J17" s="229"/>
      <c r="K17" s="229"/>
      <c r="L17" s="266" t="s">
        <v>110</v>
      </c>
      <c r="M17" s="270"/>
      <c r="N17" s="235"/>
      <c r="O17" s="235"/>
      <c r="P17" s="235"/>
      <c r="S17" s="238"/>
    </row>
    <row r="18" spans="1:22">
      <c r="A18" s="254" t="str">
        <f t="shared" si="0"/>
        <v>71010101000000</v>
      </c>
      <c r="B18" s="329" t="s">
        <v>439</v>
      </c>
      <c r="C18" s="285" t="s">
        <v>106</v>
      </c>
      <c r="D18" s="285" t="s">
        <v>106</v>
      </c>
      <c r="E18" s="285" t="s">
        <v>106</v>
      </c>
      <c r="F18" s="329" t="s">
        <v>441</v>
      </c>
      <c r="G18" s="329" t="s">
        <v>440</v>
      </c>
      <c r="H18" s="221">
        <v>2111</v>
      </c>
      <c r="I18" s="227" t="s">
        <v>106</v>
      </c>
      <c r="J18" s="231">
        <v>1</v>
      </c>
      <c r="K18" s="231">
        <v>1</v>
      </c>
      <c r="L18" s="266" t="s">
        <v>363</v>
      </c>
      <c r="M18" s="232"/>
      <c r="N18" s="235">
        <f>+N20+N56</f>
        <v>9102.6</v>
      </c>
      <c r="O18" s="235">
        <f>+O20+O56</f>
        <v>7900.2</v>
      </c>
      <c r="P18" s="235">
        <f>+P20+P56</f>
        <v>1202.4000000000001</v>
      </c>
      <c r="Q18" s="237"/>
      <c r="R18" s="237"/>
      <c r="S18" s="238"/>
      <c r="T18" s="237"/>
      <c r="U18" s="237"/>
      <c r="V18" s="237"/>
    </row>
    <row r="19" spans="1:22">
      <c r="A19" s="254" t="str">
        <f t="shared" si="0"/>
        <v>71010101000001</v>
      </c>
      <c r="B19" s="329" t="s">
        <v>439</v>
      </c>
      <c r="C19" s="285" t="s">
        <v>106</v>
      </c>
      <c r="D19" s="285" t="s">
        <v>106</v>
      </c>
      <c r="E19" s="285" t="s">
        <v>106</v>
      </c>
      <c r="F19" s="329" t="s">
        <v>441</v>
      </c>
      <c r="G19" s="329" t="s">
        <v>96</v>
      </c>
      <c r="H19" s="221"/>
      <c r="I19" s="227"/>
      <c r="J19" s="231"/>
      <c r="K19" s="231"/>
      <c r="L19" s="266" t="s">
        <v>108</v>
      </c>
      <c r="M19" s="232"/>
      <c r="N19" s="235"/>
      <c r="O19" s="235"/>
      <c r="P19" s="235"/>
      <c r="Q19" s="237"/>
      <c r="R19" s="237"/>
      <c r="S19" s="238"/>
      <c r="T19" s="237"/>
      <c r="U19" s="237"/>
      <c r="V19" s="237"/>
    </row>
    <row r="20" spans="1:22">
      <c r="A20" s="254" t="str">
        <f t="shared" si="0"/>
        <v>71010101010000</v>
      </c>
      <c r="B20" s="329" t="s">
        <v>439</v>
      </c>
      <c r="C20" s="285" t="s">
        <v>106</v>
      </c>
      <c r="D20" s="285" t="s">
        <v>106</v>
      </c>
      <c r="E20" s="285" t="s">
        <v>106</v>
      </c>
      <c r="F20" s="329" t="s">
        <v>106</v>
      </c>
      <c r="G20" s="329" t="s">
        <v>440</v>
      </c>
      <c r="H20" s="221"/>
      <c r="I20" s="271"/>
      <c r="J20" s="272"/>
      <c r="K20" s="272"/>
      <c r="L20" s="273" t="s">
        <v>111</v>
      </c>
      <c r="M20" s="268"/>
      <c r="N20" s="274">
        <f>O20+P20</f>
        <v>9102.6</v>
      </c>
      <c r="O20" s="274">
        <f>SUM(O21:O55)</f>
        <v>7900.2</v>
      </c>
      <c r="P20" s="274">
        <f>SUM(P21:P55)</f>
        <v>1202.4000000000001</v>
      </c>
      <c r="Q20" s="237"/>
      <c r="R20" s="237"/>
      <c r="S20" s="238"/>
      <c r="T20" s="237"/>
      <c r="U20" s="237"/>
      <c r="V20" s="237"/>
    </row>
    <row r="21" spans="1:22" s="237" customFormat="1" hidden="1">
      <c r="A21" s="254" t="str">
        <f t="shared" si="0"/>
        <v>71010101014111</v>
      </c>
      <c r="B21" s="329" t="s">
        <v>439</v>
      </c>
      <c r="C21" s="285" t="s">
        <v>106</v>
      </c>
      <c r="D21" s="285" t="s">
        <v>106</v>
      </c>
      <c r="E21" s="285" t="s">
        <v>106</v>
      </c>
      <c r="F21" s="329" t="s">
        <v>106</v>
      </c>
      <c r="G21" s="329">
        <v>4111</v>
      </c>
      <c r="H21" s="227"/>
      <c r="I21" s="227"/>
      <c r="J21" s="231"/>
      <c r="K21" s="231"/>
      <c r="L21" s="275" t="s">
        <v>112</v>
      </c>
      <c r="M21" s="226">
        <v>4111</v>
      </c>
      <c r="N21" s="223">
        <f>O21+P21</f>
        <v>0</v>
      </c>
      <c r="O21" s="223"/>
      <c r="P21" s="223"/>
      <c r="S21" s="238"/>
    </row>
    <row r="22" spans="1:22" ht="25.5" hidden="1">
      <c r="A22" s="254" t="str">
        <f t="shared" si="0"/>
        <v>71010101014112</v>
      </c>
      <c r="B22" s="329" t="s">
        <v>439</v>
      </c>
      <c r="C22" s="285" t="s">
        <v>106</v>
      </c>
      <c r="D22" s="285" t="s">
        <v>106</v>
      </c>
      <c r="E22" s="285" t="s">
        <v>106</v>
      </c>
      <c r="F22" s="329" t="s">
        <v>106</v>
      </c>
      <c r="G22" s="329">
        <v>4112</v>
      </c>
      <c r="H22" s="227"/>
      <c r="I22" s="227"/>
      <c r="J22" s="231"/>
      <c r="K22" s="231"/>
      <c r="L22" s="275" t="s">
        <v>113</v>
      </c>
      <c r="M22" s="226">
        <v>4112</v>
      </c>
      <c r="N22" s="223">
        <f t="shared" ref="N22:N60" si="1">O22+P22</f>
        <v>0</v>
      </c>
      <c r="O22" s="223"/>
      <c r="P22" s="223"/>
      <c r="Q22" s="237"/>
      <c r="R22" s="237"/>
      <c r="S22" s="238"/>
      <c r="T22" s="237"/>
      <c r="U22" s="237"/>
      <c r="V22" s="237"/>
    </row>
    <row r="23" spans="1:22" s="237" customFormat="1" hidden="1">
      <c r="A23" s="254" t="str">
        <f t="shared" si="0"/>
        <v>71010101014212</v>
      </c>
      <c r="B23" s="329" t="s">
        <v>439</v>
      </c>
      <c r="C23" s="285" t="s">
        <v>106</v>
      </c>
      <c r="D23" s="285" t="s">
        <v>106</v>
      </c>
      <c r="E23" s="285" t="s">
        <v>106</v>
      </c>
      <c r="F23" s="285" t="s">
        <v>106</v>
      </c>
      <c r="G23" s="285">
        <v>4212</v>
      </c>
      <c r="H23" s="227"/>
      <c r="I23" s="227"/>
      <c r="J23" s="231"/>
      <c r="K23" s="231"/>
      <c r="L23" s="230" t="s">
        <v>114</v>
      </c>
      <c r="M23" s="226">
        <v>4212</v>
      </c>
      <c r="N23" s="223">
        <f t="shared" si="1"/>
        <v>0</v>
      </c>
      <c r="O23" s="223"/>
      <c r="P23" s="223"/>
      <c r="S23" s="238"/>
    </row>
    <row r="24" spans="1:22" hidden="1">
      <c r="A24" s="254" t="str">
        <f t="shared" si="0"/>
        <v>71010101014213</v>
      </c>
      <c r="B24" s="329" t="s">
        <v>439</v>
      </c>
      <c r="C24" s="285" t="s">
        <v>106</v>
      </c>
      <c r="D24" s="285" t="s">
        <v>106</v>
      </c>
      <c r="E24" s="285" t="s">
        <v>106</v>
      </c>
      <c r="F24" s="285" t="s">
        <v>106</v>
      </c>
      <c r="G24" s="285">
        <v>4213</v>
      </c>
      <c r="H24" s="227"/>
      <c r="I24" s="227"/>
      <c r="J24" s="231"/>
      <c r="K24" s="231"/>
      <c r="L24" s="234" t="s">
        <v>115</v>
      </c>
      <c r="M24" s="220">
        <v>4213</v>
      </c>
      <c r="N24" s="223">
        <f t="shared" si="1"/>
        <v>0</v>
      </c>
      <c r="O24" s="223"/>
      <c r="P24" s="223"/>
      <c r="Q24" s="237"/>
      <c r="R24" s="237"/>
      <c r="S24" s="238"/>
      <c r="T24" s="237"/>
      <c r="U24" s="237"/>
      <c r="V24" s="237"/>
    </row>
    <row r="25" spans="1:22" s="237" customFormat="1">
      <c r="A25" s="254" t="str">
        <f t="shared" si="0"/>
        <v>71010101014214</v>
      </c>
      <c r="B25" s="329" t="s">
        <v>439</v>
      </c>
      <c r="C25" s="285" t="s">
        <v>106</v>
      </c>
      <c r="D25" s="285" t="s">
        <v>106</v>
      </c>
      <c r="E25" s="285" t="s">
        <v>106</v>
      </c>
      <c r="F25" s="285" t="s">
        <v>106</v>
      </c>
      <c r="G25" s="285">
        <v>4214</v>
      </c>
      <c r="H25" s="227"/>
      <c r="I25" s="227"/>
      <c r="J25" s="231"/>
      <c r="K25" s="231"/>
      <c r="L25" s="234" t="s">
        <v>116</v>
      </c>
      <c r="M25" s="220">
        <v>4214</v>
      </c>
      <c r="N25" s="223">
        <f t="shared" si="1"/>
        <v>115</v>
      </c>
      <c r="O25" s="223">
        <v>115</v>
      </c>
      <c r="P25" s="223"/>
      <c r="S25" s="238"/>
    </row>
    <row r="26" spans="1:22" hidden="1">
      <c r="A26" s="254" t="str">
        <f t="shared" si="0"/>
        <v>71010101014215</v>
      </c>
      <c r="B26" s="329" t="s">
        <v>439</v>
      </c>
      <c r="C26" s="285" t="s">
        <v>106</v>
      </c>
      <c r="D26" s="285" t="s">
        <v>106</v>
      </c>
      <c r="E26" s="285" t="s">
        <v>106</v>
      </c>
      <c r="F26" s="285" t="s">
        <v>106</v>
      </c>
      <c r="G26" s="285">
        <v>4215</v>
      </c>
      <c r="H26" s="227"/>
      <c r="I26" s="227"/>
      <c r="J26" s="231"/>
      <c r="K26" s="231"/>
      <c r="L26" s="230" t="s">
        <v>117</v>
      </c>
      <c r="M26" s="226">
        <v>4215</v>
      </c>
      <c r="N26" s="223">
        <f t="shared" si="1"/>
        <v>0</v>
      </c>
      <c r="O26" s="223"/>
      <c r="P26" s="223"/>
      <c r="Q26" s="237"/>
      <c r="R26" s="237"/>
      <c r="S26" s="238"/>
      <c r="T26" s="237"/>
      <c r="U26" s="237"/>
      <c r="V26" s="237"/>
    </row>
    <row r="27" spans="1:22" hidden="1">
      <c r="A27" s="254" t="str">
        <f t="shared" si="0"/>
        <v>71010101014216</v>
      </c>
      <c r="B27" s="329" t="s">
        <v>439</v>
      </c>
      <c r="C27" s="285" t="s">
        <v>106</v>
      </c>
      <c r="D27" s="285" t="s">
        <v>106</v>
      </c>
      <c r="E27" s="285" t="s">
        <v>106</v>
      </c>
      <c r="F27" s="285" t="s">
        <v>106</v>
      </c>
      <c r="G27" s="285">
        <v>4216</v>
      </c>
      <c r="H27" s="227"/>
      <c r="I27" s="227"/>
      <c r="J27" s="231"/>
      <c r="K27" s="231"/>
      <c r="L27" s="230" t="s">
        <v>447</v>
      </c>
      <c r="M27" s="226">
        <v>4216</v>
      </c>
      <c r="N27" s="223">
        <f t="shared" si="1"/>
        <v>0</v>
      </c>
      <c r="O27" s="223"/>
      <c r="P27" s="223"/>
      <c r="Q27" s="237"/>
      <c r="R27" s="237"/>
      <c r="S27" s="238"/>
      <c r="T27" s="237"/>
      <c r="U27" s="237"/>
      <c r="V27" s="237"/>
    </row>
    <row r="28" spans="1:22" hidden="1">
      <c r="A28" s="254" t="str">
        <f t="shared" si="0"/>
        <v>71010101014222</v>
      </c>
      <c r="B28" s="329" t="s">
        <v>439</v>
      </c>
      <c r="C28" s="285" t="s">
        <v>106</v>
      </c>
      <c r="D28" s="285" t="s">
        <v>106</v>
      </c>
      <c r="E28" s="285" t="s">
        <v>106</v>
      </c>
      <c r="F28" s="285" t="s">
        <v>106</v>
      </c>
      <c r="G28" s="285">
        <v>4222</v>
      </c>
      <c r="H28" s="227"/>
      <c r="I28" s="227"/>
      <c r="J28" s="231"/>
      <c r="K28" s="231"/>
      <c r="L28" s="230" t="s">
        <v>392</v>
      </c>
      <c r="M28" s="226" t="s">
        <v>607</v>
      </c>
      <c r="N28" s="223">
        <f t="shared" si="1"/>
        <v>0</v>
      </c>
      <c r="O28" s="223"/>
      <c r="P28" s="223"/>
      <c r="Q28" s="237"/>
      <c r="R28" s="237"/>
      <c r="S28" s="238"/>
      <c r="T28" s="237"/>
      <c r="U28" s="237"/>
      <c r="V28" s="237"/>
    </row>
    <row r="29" spans="1:22" hidden="1">
      <c r="A29" s="254" t="str">
        <f t="shared" si="0"/>
        <v>71010101014231</v>
      </c>
      <c r="B29" s="329" t="s">
        <v>439</v>
      </c>
      <c r="C29" s="285" t="s">
        <v>106</v>
      </c>
      <c r="D29" s="285" t="s">
        <v>106</v>
      </c>
      <c r="E29" s="285" t="s">
        <v>106</v>
      </c>
      <c r="F29" s="285" t="s">
        <v>106</v>
      </c>
      <c r="G29" s="285">
        <v>4231</v>
      </c>
      <c r="H29" s="227"/>
      <c r="I29" s="227"/>
      <c r="J29" s="231"/>
      <c r="K29" s="231"/>
      <c r="L29" s="230" t="s">
        <v>119</v>
      </c>
      <c r="M29" s="226">
        <v>4222</v>
      </c>
      <c r="N29" s="223">
        <f t="shared" si="1"/>
        <v>0</v>
      </c>
      <c r="O29" s="223"/>
      <c r="P29" s="223"/>
      <c r="Q29" s="237"/>
      <c r="R29" s="237"/>
      <c r="S29" s="238"/>
      <c r="T29" s="237"/>
      <c r="U29" s="237"/>
      <c r="V29" s="237"/>
    </row>
    <row r="30" spans="1:22" hidden="1">
      <c r="A30" s="254" t="str">
        <f t="shared" si="0"/>
        <v>71010101014232</v>
      </c>
      <c r="B30" s="329" t="s">
        <v>439</v>
      </c>
      <c r="C30" s="285" t="s">
        <v>106</v>
      </c>
      <c r="D30" s="285" t="s">
        <v>106</v>
      </c>
      <c r="E30" s="285" t="s">
        <v>106</v>
      </c>
      <c r="F30" s="285" t="s">
        <v>106</v>
      </c>
      <c r="G30" s="285">
        <v>4232</v>
      </c>
      <c r="H30" s="227"/>
      <c r="I30" s="227"/>
      <c r="J30" s="231"/>
      <c r="K30" s="231"/>
      <c r="L30" s="230" t="s">
        <v>448</v>
      </c>
      <c r="M30" s="226">
        <v>4231</v>
      </c>
      <c r="N30" s="223">
        <f t="shared" si="1"/>
        <v>0</v>
      </c>
      <c r="O30" s="223"/>
      <c r="P30" s="223"/>
      <c r="Q30" s="237"/>
      <c r="R30" s="237"/>
      <c r="S30" s="238"/>
      <c r="T30" s="237"/>
      <c r="U30" s="237"/>
      <c r="V30" s="237"/>
    </row>
    <row r="31" spans="1:22" hidden="1">
      <c r="A31" s="254" t="str">
        <f t="shared" si="0"/>
        <v>71010101014233</v>
      </c>
      <c r="B31" s="329" t="s">
        <v>439</v>
      </c>
      <c r="C31" s="285" t="s">
        <v>106</v>
      </c>
      <c r="D31" s="285" t="s">
        <v>106</v>
      </c>
      <c r="E31" s="285" t="s">
        <v>106</v>
      </c>
      <c r="F31" s="285" t="s">
        <v>106</v>
      </c>
      <c r="G31" s="285">
        <v>4233</v>
      </c>
      <c r="H31" s="227"/>
      <c r="I31" s="227"/>
      <c r="J31" s="231"/>
      <c r="K31" s="231"/>
      <c r="L31" s="230" t="s">
        <v>121</v>
      </c>
      <c r="M31" s="226">
        <v>4232</v>
      </c>
      <c r="N31" s="223">
        <f t="shared" si="1"/>
        <v>0</v>
      </c>
      <c r="O31" s="223"/>
      <c r="P31" s="223"/>
      <c r="Q31" s="237"/>
      <c r="R31" s="237"/>
      <c r="S31" s="238"/>
      <c r="T31" s="237"/>
      <c r="U31" s="237"/>
      <c r="V31" s="237"/>
    </row>
    <row r="32" spans="1:22" ht="25.5" hidden="1">
      <c r="A32" s="254" t="str">
        <f t="shared" si="0"/>
        <v>71010101014234</v>
      </c>
      <c r="B32" s="329" t="s">
        <v>439</v>
      </c>
      <c r="C32" s="285" t="s">
        <v>106</v>
      </c>
      <c r="D32" s="285" t="s">
        <v>106</v>
      </c>
      <c r="E32" s="285" t="s">
        <v>106</v>
      </c>
      <c r="F32" s="285" t="s">
        <v>106</v>
      </c>
      <c r="G32" s="285">
        <v>4234</v>
      </c>
      <c r="H32" s="227"/>
      <c r="I32" s="227"/>
      <c r="J32" s="231"/>
      <c r="K32" s="231"/>
      <c r="L32" s="230" t="s">
        <v>449</v>
      </c>
      <c r="M32" s="226">
        <v>4233</v>
      </c>
      <c r="N32" s="223">
        <f t="shared" si="1"/>
        <v>0</v>
      </c>
      <c r="O32" s="223"/>
      <c r="P32" s="223"/>
      <c r="Q32" s="237"/>
      <c r="R32" s="237"/>
      <c r="S32" s="238"/>
      <c r="T32" s="237"/>
      <c r="U32" s="237"/>
      <c r="V32" s="237"/>
    </row>
    <row r="33" spans="1:22" hidden="1">
      <c r="A33" s="254" t="str">
        <f t="shared" si="0"/>
        <v>71010101014235</v>
      </c>
      <c r="B33" s="329" t="s">
        <v>439</v>
      </c>
      <c r="C33" s="285" t="s">
        <v>106</v>
      </c>
      <c r="D33" s="285" t="s">
        <v>106</v>
      </c>
      <c r="E33" s="285" t="s">
        <v>106</v>
      </c>
      <c r="F33" s="285" t="s">
        <v>106</v>
      </c>
      <c r="G33" s="285">
        <v>4235</v>
      </c>
      <c r="H33" s="227"/>
      <c r="I33" s="227"/>
      <c r="J33" s="231"/>
      <c r="K33" s="231"/>
      <c r="L33" s="230" t="s">
        <v>642</v>
      </c>
      <c r="M33" s="226">
        <v>4234</v>
      </c>
      <c r="N33" s="223">
        <f t="shared" si="1"/>
        <v>0</v>
      </c>
      <c r="O33" s="223"/>
      <c r="P33" s="223"/>
      <c r="Q33" s="237"/>
      <c r="R33" s="237"/>
      <c r="S33" s="238"/>
      <c r="T33" s="237"/>
      <c r="U33" s="237"/>
      <c r="V33" s="237"/>
    </row>
    <row r="34" spans="1:22" hidden="1">
      <c r="B34" s="329"/>
      <c r="H34" s="227"/>
      <c r="I34" s="227"/>
      <c r="J34" s="231"/>
      <c r="K34" s="231"/>
      <c r="L34" s="230" t="s">
        <v>123</v>
      </c>
      <c r="M34" s="226">
        <v>4235</v>
      </c>
      <c r="N34" s="223">
        <f t="shared" si="1"/>
        <v>0</v>
      </c>
      <c r="O34" s="223"/>
      <c r="P34" s="223"/>
      <c r="Q34" s="237"/>
      <c r="R34" s="237"/>
      <c r="S34" s="238"/>
      <c r="T34" s="237"/>
      <c r="U34" s="237"/>
      <c r="V34" s="237"/>
    </row>
    <row r="35" spans="1:22" hidden="1">
      <c r="A35" s="254" t="str">
        <f t="shared" si="0"/>
        <v>71010101014237</v>
      </c>
      <c r="B35" s="329" t="s">
        <v>439</v>
      </c>
      <c r="C35" s="285" t="s">
        <v>106</v>
      </c>
      <c r="D35" s="285" t="s">
        <v>106</v>
      </c>
      <c r="E35" s="285" t="s">
        <v>106</v>
      </c>
      <c r="F35" s="285" t="s">
        <v>106</v>
      </c>
      <c r="G35" s="285">
        <v>4237</v>
      </c>
      <c r="H35" s="227"/>
      <c r="I35" s="227"/>
      <c r="J35" s="231"/>
      <c r="K35" s="231"/>
      <c r="L35" s="230" t="s">
        <v>124</v>
      </c>
      <c r="M35" s="226">
        <v>4237</v>
      </c>
      <c r="N35" s="223">
        <f t="shared" si="1"/>
        <v>0</v>
      </c>
      <c r="O35" s="223"/>
      <c r="P35" s="223"/>
      <c r="Q35" s="237"/>
      <c r="R35" s="237"/>
      <c r="S35" s="238"/>
      <c r="T35" s="237"/>
      <c r="U35" s="237"/>
      <c r="V35" s="237"/>
    </row>
    <row r="36" spans="1:22" hidden="1">
      <c r="A36" s="254" t="str">
        <f t="shared" si="0"/>
        <v>71010101014239</v>
      </c>
      <c r="B36" s="329" t="s">
        <v>439</v>
      </c>
      <c r="C36" s="285" t="s">
        <v>106</v>
      </c>
      <c r="D36" s="285" t="s">
        <v>106</v>
      </c>
      <c r="E36" s="285" t="s">
        <v>106</v>
      </c>
      <c r="F36" s="285" t="s">
        <v>106</v>
      </c>
      <c r="G36" s="285">
        <v>4239</v>
      </c>
      <c r="H36" s="227"/>
      <c r="I36" s="227"/>
      <c r="J36" s="231"/>
      <c r="K36" s="231"/>
      <c r="L36" s="230" t="s">
        <v>125</v>
      </c>
      <c r="M36" s="226">
        <v>4239</v>
      </c>
      <c r="N36" s="223">
        <f t="shared" si="1"/>
        <v>0</v>
      </c>
      <c r="O36" s="223"/>
      <c r="P36" s="223"/>
      <c r="Q36" s="237"/>
      <c r="R36" s="237"/>
      <c r="S36" s="238"/>
      <c r="T36" s="237"/>
      <c r="U36" s="237"/>
      <c r="V36" s="237"/>
    </row>
    <row r="37" spans="1:22" hidden="1">
      <c r="A37" s="254" t="str">
        <f t="shared" si="0"/>
        <v>71010101014241</v>
      </c>
      <c r="B37" s="329" t="s">
        <v>439</v>
      </c>
      <c r="C37" s="285" t="s">
        <v>106</v>
      </c>
      <c r="D37" s="285" t="s">
        <v>106</v>
      </c>
      <c r="E37" s="285" t="s">
        <v>106</v>
      </c>
      <c r="F37" s="285" t="s">
        <v>106</v>
      </c>
      <c r="G37" s="285">
        <v>4241</v>
      </c>
      <c r="H37" s="227"/>
      <c r="I37" s="227"/>
      <c r="J37" s="231"/>
      <c r="K37" s="231"/>
      <c r="L37" s="230" t="s">
        <v>126</v>
      </c>
      <c r="M37" s="226">
        <v>4241</v>
      </c>
      <c r="N37" s="223">
        <f t="shared" si="1"/>
        <v>0</v>
      </c>
      <c r="O37" s="223"/>
      <c r="P37" s="223"/>
      <c r="Q37" s="237"/>
      <c r="R37" s="237"/>
      <c r="S37" s="238"/>
      <c r="T37" s="237"/>
      <c r="U37" s="237"/>
      <c r="V37" s="237"/>
    </row>
    <row r="38" spans="1:22" ht="25.5">
      <c r="B38" s="329"/>
      <c r="H38" s="227"/>
      <c r="I38" s="227"/>
      <c r="J38" s="231"/>
      <c r="K38" s="231"/>
      <c r="L38" s="230" t="s">
        <v>749</v>
      </c>
      <c r="M38" s="226" t="s">
        <v>748</v>
      </c>
      <c r="N38" s="223">
        <f t="shared" si="1"/>
        <v>7785.2</v>
      </c>
      <c r="O38" s="223">
        <v>7785.2</v>
      </c>
      <c r="P38" s="223"/>
      <c r="Q38" s="237"/>
      <c r="R38" s="237"/>
      <c r="S38" s="238"/>
      <c r="T38" s="237"/>
      <c r="U38" s="237"/>
      <c r="V38" s="237"/>
    </row>
    <row r="39" spans="1:22" ht="25.5" hidden="1">
      <c r="A39" s="254" t="str">
        <f t="shared" si="0"/>
        <v>71010101014252</v>
      </c>
      <c r="B39" s="329" t="s">
        <v>439</v>
      </c>
      <c r="C39" s="285" t="s">
        <v>106</v>
      </c>
      <c r="D39" s="285" t="s">
        <v>106</v>
      </c>
      <c r="E39" s="285" t="s">
        <v>106</v>
      </c>
      <c r="F39" s="285" t="s">
        <v>106</v>
      </c>
      <c r="G39" s="285">
        <v>4252</v>
      </c>
      <c r="H39" s="227"/>
      <c r="I39" s="227"/>
      <c r="J39" s="231"/>
      <c r="K39" s="231"/>
      <c r="L39" s="230" t="s">
        <v>127</v>
      </c>
      <c r="M39" s="226">
        <v>4252</v>
      </c>
      <c r="N39" s="223">
        <f t="shared" si="1"/>
        <v>0</v>
      </c>
      <c r="O39" s="223"/>
      <c r="P39" s="223"/>
      <c r="Q39" s="237"/>
      <c r="R39" s="237"/>
      <c r="S39" s="238"/>
      <c r="T39" s="237"/>
      <c r="U39" s="237"/>
      <c r="V39" s="237"/>
    </row>
    <row r="40" spans="1:22" hidden="1">
      <c r="A40" s="254" t="str">
        <f t="shared" si="0"/>
        <v>71010101014261</v>
      </c>
      <c r="B40" s="329" t="s">
        <v>439</v>
      </c>
      <c r="C40" s="285" t="s">
        <v>106</v>
      </c>
      <c r="D40" s="285" t="s">
        <v>106</v>
      </c>
      <c r="E40" s="285" t="s">
        <v>106</v>
      </c>
      <c r="F40" s="285" t="s">
        <v>106</v>
      </c>
      <c r="G40" s="285">
        <v>4261</v>
      </c>
      <c r="H40" s="227"/>
      <c r="I40" s="227"/>
      <c r="J40" s="231"/>
      <c r="K40" s="231"/>
      <c r="L40" s="234" t="s">
        <v>128</v>
      </c>
      <c r="M40" s="220">
        <v>4261</v>
      </c>
      <c r="N40" s="223">
        <f t="shared" si="1"/>
        <v>0</v>
      </c>
      <c r="O40" s="223"/>
      <c r="P40" s="223"/>
      <c r="Q40" s="237"/>
      <c r="R40" s="237"/>
      <c r="S40" s="238"/>
      <c r="T40" s="237"/>
      <c r="U40" s="237"/>
      <c r="V40" s="237"/>
    </row>
    <row r="41" spans="1:22" hidden="1">
      <c r="A41" s="254" t="str">
        <f t="shared" si="0"/>
        <v>71010101014264</v>
      </c>
      <c r="B41" s="329" t="s">
        <v>439</v>
      </c>
      <c r="C41" s="285" t="s">
        <v>106</v>
      </c>
      <c r="D41" s="285" t="s">
        <v>106</v>
      </c>
      <c r="E41" s="285" t="s">
        <v>106</v>
      </c>
      <c r="F41" s="285" t="s">
        <v>106</v>
      </c>
      <c r="G41" s="285">
        <v>4264</v>
      </c>
      <c r="H41" s="227"/>
      <c r="I41" s="227"/>
      <c r="J41" s="231"/>
      <c r="K41" s="231"/>
      <c r="L41" s="230" t="s">
        <v>129</v>
      </c>
      <c r="M41" s="226">
        <v>4264</v>
      </c>
      <c r="N41" s="223">
        <f t="shared" si="1"/>
        <v>0</v>
      </c>
      <c r="O41" s="223"/>
      <c r="P41" s="223"/>
      <c r="Q41" s="237"/>
      <c r="R41" s="237"/>
      <c r="S41" s="238"/>
      <c r="T41" s="237"/>
      <c r="U41" s="237"/>
      <c r="V41" s="237"/>
    </row>
    <row r="42" spans="1:22" hidden="1">
      <c r="A42" s="254" t="str">
        <f t="shared" si="0"/>
        <v>71010101014267</v>
      </c>
      <c r="B42" s="329" t="s">
        <v>439</v>
      </c>
      <c r="C42" s="285" t="s">
        <v>106</v>
      </c>
      <c r="D42" s="285" t="s">
        <v>106</v>
      </c>
      <c r="E42" s="285" t="s">
        <v>106</v>
      </c>
      <c r="F42" s="285" t="s">
        <v>106</v>
      </c>
      <c r="G42" s="285">
        <v>4267</v>
      </c>
      <c r="H42" s="227"/>
      <c r="I42" s="227"/>
      <c r="J42" s="231"/>
      <c r="K42" s="231"/>
      <c r="L42" s="230" t="s">
        <v>130</v>
      </c>
      <c r="M42" s="226">
        <v>4267</v>
      </c>
      <c r="N42" s="223">
        <f t="shared" si="1"/>
        <v>0</v>
      </c>
      <c r="O42" s="223"/>
      <c r="P42" s="223"/>
      <c r="Q42" s="237"/>
      <c r="R42" s="237"/>
      <c r="S42" s="238"/>
      <c r="T42" s="237"/>
      <c r="U42" s="237"/>
      <c r="V42" s="237"/>
    </row>
    <row r="43" spans="1:22" hidden="1">
      <c r="A43" s="254" t="str">
        <f t="shared" si="0"/>
        <v>71010101014269</v>
      </c>
      <c r="B43" s="329" t="s">
        <v>439</v>
      </c>
      <c r="C43" s="285" t="s">
        <v>106</v>
      </c>
      <c r="D43" s="285" t="s">
        <v>106</v>
      </c>
      <c r="E43" s="285" t="s">
        <v>106</v>
      </c>
      <c r="F43" s="285" t="s">
        <v>106</v>
      </c>
      <c r="G43" s="285">
        <v>4269</v>
      </c>
      <c r="H43" s="227"/>
      <c r="I43" s="227"/>
      <c r="J43" s="231"/>
      <c r="K43" s="231"/>
      <c r="L43" s="230" t="s">
        <v>364</v>
      </c>
      <c r="M43" s="226">
        <v>4269</v>
      </c>
      <c r="N43" s="223">
        <f t="shared" si="1"/>
        <v>0</v>
      </c>
      <c r="O43" s="223"/>
      <c r="P43" s="223"/>
      <c r="Q43" s="237"/>
      <c r="R43" s="237"/>
      <c r="S43" s="238"/>
      <c r="T43" s="237"/>
      <c r="U43" s="237"/>
      <c r="V43" s="237"/>
    </row>
    <row r="44" spans="1:22" ht="25.5" hidden="1">
      <c r="A44" s="254" t="str">
        <f t="shared" si="0"/>
        <v>71010101014511</v>
      </c>
      <c r="B44" s="329" t="s">
        <v>439</v>
      </c>
      <c r="C44" s="285" t="s">
        <v>106</v>
      </c>
      <c r="D44" s="285" t="s">
        <v>106</v>
      </c>
      <c r="E44" s="285" t="s">
        <v>106</v>
      </c>
      <c r="F44" s="329" t="s">
        <v>106</v>
      </c>
      <c r="G44" s="329">
        <v>4511</v>
      </c>
      <c r="H44" s="227"/>
      <c r="I44" s="227"/>
      <c r="J44" s="231"/>
      <c r="K44" s="231"/>
      <c r="L44" s="230" t="s">
        <v>131</v>
      </c>
      <c r="M44" s="226">
        <v>4511</v>
      </c>
      <c r="N44" s="223">
        <f t="shared" si="1"/>
        <v>0</v>
      </c>
      <c r="O44" s="223"/>
      <c r="P44" s="223"/>
      <c r="Q44" s="237"/>
      <c r="R44" s="237"/>
      <c r="S44" s="238"/>
      <c r="T44" s="237"/>
      <c r="U44" s="237"/>
      <c r="V44" s="237"/>
    </row>
    <row r="45" spans="1:22" ht="25.5" hidden="1">
      <c r="B45" s="329"/>
      <c r="F45" s="329"/>
      <c r="G45" s="329"/>
      <c r="H45" s="227"/>
      <c r="I45" s="227"/>
      <c r="J45" s="231"/>
      <c r="K45" s="231"/>
      <c r="L45" s="230" t="s">
        <v>608</v>
      </c>
      <c r="M45" s="276">
        <v>4638</v>
      </c>
      <c r="N45" s="223">
        <f t="shared" si="1"/>
        <v>0</v>
      </c>
      <c r="O45" s="223"/>
      <c r="P45" s="223"/>
      <c r="Q45" s="237"/>
      <c r="R45" s="237"/>
      <c r="S45" s="238"/>
      <c r="T45" s="237"/>
      <c r="U45" s="237"/>
      <c r="V45" s="237"/>
    </row>
    <row r="46" spans="1:22" hidden="1">
      <c r="A46" s="254" t="str">
        <f t="shared" si="0"/>
        <v>71010101014729</v>
      </c>
      <c r="B46" s="329" t="s">
        <v>439</v>
      </c>
      <c r="C46" s="285" t="s">
        <v>106</v>
      </c>
      <c r="D46" s="285" t="s">
        <v>106</v>
      </c>
      <c r="E46" s="285" t="s">
        <v>106</v>
      </c>
      <c r="F46" s="285" t="s">
        <v>106</v>
      </c>
      <c r="G46" s="285">
        <v>4729</v>
      </c>
      <c r="H46" s="227"/>
      <c r="I46" s="227"/>
      <c r="J46" s="231"/>
      <c r="K46" s="231"/>
      <c r="L46" s="230" t="s">
        <v>167</v>
      </c>
      <c r="M46" s="276">
        <v>4639</v>
      </c>
      <c r="N46" s="223">
        <f t="shared" si="1"/>
        <v>0</v>
      </c>
      <c r="O46" s="223"/>
      <c r="P46" s="223"/>
      <c r="Q46" s="237"/>
      <c r="R46" s="237"/>
      <c r="S46" s="238"/>
      <c r="T46" s="237"/>
      <c r="U46" s="237"/>
      <c r="V46" s="237"/>
    </row>
    <row r="47" spans="1:22" hidden="1">
      <c r="A47" s="254" t="str">
        <f t="shared" si="0"/>
        <v>71010101014823</v>
      </c>
      <c r="B47" s="329" t="s">
        <v>439</v>
      </c>
      <c r="C47" s="285" t="s">
        <v>106</v>
      </c>
      <c r="D47" s="285" t="s">
        <v>106</v>
      </c>
      <c r="E47" s="285" t="s">
        <v>106</v>
      </c>
      <c r="F47" s="285" t="s">
        <v>106</v>
      </c>
      <c r="G47" s="285">
        <v>4823</v>
      </c>
      <c r="H47" s="227"/>
      <c r="I47" s="227"/>
      <c r="J47" s="231"/>
      <c r="K47" s="231"/>
      <c r="L47" s="230" t="s">
        <v>132</v>
      </c>
      <c r="M47" s="226">
        <v>4729</v>
      </c>
      <c r="N47" s="223">
        <f t="shared" ref="N47:N48" si="2">O47+P47</f>
        <v>0</v>
      </c>
      <c r="O47" s="223"/>
      <c r="P47" s="223"/>
      <c r="Q47" s="237"/>
      <c r="R47" s="237"/>
      <c r="S47" s="238"/>
      <c r="T47" s="237"/>
      <c r="U47" s="237"/>
      <c r="V47" s="237"/>
    </row>
    <row r="48" spans="1:22" ht="25.5" hidden="1">
      <c r="B48" s="329"/>
      <c r="H48" s="227"/>
      <c r="I48" s="227"/>
      <c r="J48" s="231"/>
      <c r="K48" s="231"/>
      <c r="L48" s="230" t="s">
        <v>676</v>
      </c>
      <c r="M48" s="226" t="s">
        <v>88</v>
      </c>
      <c r="N48" s="223">
        <f t="shared" si="2"/>
        <v>0</v>
      </c>
      <c r="O48" s="223"/>
      <c r="P48" s="223"/>
      <c r="Q48" s="237"/>
      <c r="R48" s="237"/>
      <c r="S48" s="238"/>
      <c r="T48" s="237"/>
      <c r="U48" s="237"/>
      <c r="V48" s="237"/>
    </row>
    <row r="49" spans="1:22" hidden="1">
      <c r="A49" s="254" t="str">
        <f t="shared" si="0"/>
        <v>71010101014861</v>
      </c>
      <c r="B49" s="329" t="s">
        <v>439</v>
      </c>
      <c r="C49" s="285" t="s">
        <v>106</v>
      </c>
      <c r="D49" s="285" t="s">
        <v>106</v>
      </c>
      <c r="E49" s="285" t="s">
        <v>106</v>
      </c>
      <c r="F49" s="285" t="s">
        <v>106</v>
      </c>
      <c r="G49" s="285">
        <v>4861</v>
      </c>
      <c r="H49" s="227"/>
      <c r="I49" s="227"/>
      <c r="J49" s="231"/>
      <c r="K49" s="231"/>
      <c r="L49" s="230" t="s">
        <v>133</v>
      </c>
      <c r="M49" s="226">
        <v>4823</v>
      </c>
      <c r="N49" s="223">
        <f t="shared" si="1"/>
        <v>0</v>
      </c>
      <c r="O49" s="223"/>
      <c r="P49" s="223"/>
      <c r="Q49" s="237"/>
      <c r="R49" s="237"/>
      <c r="S49" s="238"/>
      <c r="T49" s="237"/>
      <c r="U49" s="237"/>
      <c r="V49" s="237"/>
    </row>
    <row r="50" spans="1:22" hidden="1">
      <c r="A50" s="254" t="str">
        <f t="shared" si="0"/>
        <v>71010101015121</v>
      </c>
      <c r="B50" s="329" t="s">
        <v>439</v>
      </c>
      <c r="C50" s="285" t="s">
        <v>106</v>
      </c>
      <c r="D50" s="285" t="s">
        <v>106</v>
      </c>
      <c r="E50" s="285" t="s">
        <v>106</v>
      </c>
      <c r="F50" s="285" t="s">
        <v>106</v>
      </c>
      <c r="G50" s="285">
        <v>5121</v>
      </c>
      <c r="H50" s="227"/>
      <c r="I50" s="227"/>
      <c r="J50" s="231"/>
      <c r="K50" s="231"/>
      <c r="L50" s="230" t="s">
        <v>134</v>
      </c>
      <c r="M50" s="226">
        <v>4861</v>
      </c>
      <c r="N50" s="223">
        <f t="shared" si="1"/>
        <v>0</v>
      </c>
      <c r="O50" s="223"/>
      <c r="P50" s="223"/>
      <c r="Q50" s="237"/>
      <c r="R50" s="237"/>
      <c r="S50" s="238"/>
      <c r="T50" s="237"/>
      <c r="U50" s="237"/>
      <c r="V50" s="237"/>
    </row>
    <row r="51" spans="1:22" hidden="1">
      <c r="A51" s="254" t="str">
        <f t="shared" si="0"/>
        <v>71010101015122</v>
      </c>
      <c r="B51" s="329" t="s">
        <v>439</v>
      </c>
      <c r="C51" s="285" t="s">
        <v>106</v>
      </c>
      <c r="D51" s="285" t="s">
        <v>106</v>
      </c>
      <c r="E51" s="285" t="s">
        <v>106</v>
      </c>
      <c r="F51" s="285" t="s">
        <v>106</v>
      </c>
      <c r="G51" s="285">
        <v>5122</v>
      </c>
      <c r="H51" s="227"/>
      <c r="I51" s="227"/>
      <c r="J51" s="231"/>
      <c r="K51" s="231"/>
      <c r="L51" s="230" t="s">
        <v>135</v>
      </c>
      <c r="M51" s="226">
        <v>5121</v>
      </c>
      <c r="N51" s="223">
        <f t="shared" si="1"/>
        <v>0</v>
      </c>
      <c r="O51" s="223"/>
      <c r="P51" s="223"/>
      <c r="Q51" s="237"/>
      <c r="R51" s="237"/>
      <c r="S51" s="238"/>
      <c r="T51" s="237"/>
      <c r="U51" s="237"/>
      <c r="V51" s="237"/>
    </row>
    <row r="52" spans="1:22">
      <c r="A52" s="254" t="str">
        <f t="shared" si="0"/>
        <v>71010101015129</v>
      </c>
      <c r="B52" s="329" t="s">
        <v>439</v>
      </c>
      <c r="C52" s="285" t="s">
        <v>106</v>
      </c>
      <c r="D52" s="285" t="s">
        <v>106</v>
      </c>
      <c r="E52" s="285" t="s">
        <v>106</v>
      </c>
      <c r="F52" s="285" t="s">
        <v>106</v>
      </c>
      <c r="G52" s="285">
        <v>5129</v>
      </c>
      <c r="H52" s="227"/>
      <c r="I52" s="227"/>
      <c r="J52" s="231"/>
      <c r="K52" s="231"/>
      <c r="L52" s="230" t="s">
        <v>136</v>
      </c>
      <c r="M52" s="226">
        <v>5122</v>
      </c>
      <c r="N52" s="223">
        <f t="shared" si="1"/>
        <v>1202.4000000000001</v>
      </c>
      <c r="O52" s="223"/>
      <c r="P52" s="223">
        <v>1202.4000000000001</v>
      </c>
      <c r="Q52" s="237"/>
      <c r="R52" s="237"/>
      <c r="S52" s="238"/>
      <c r="T52" s="237"/>
      <c r="U52" s="237"/>
      <c r="V52" s="237"/>
    </row>
    <row r="53" spans="1:22" hidden="1">
      <c r="A53" s="254" t="str">
        <f t="shared" si="0"/>
        <v>71010101015132</v>
      </c>
      <c r="B53" s="329" t="s">
        <v>439</v>
      </c>
      <c r="C53" s="285" t="s">
        <v>106</v>
      </c>
      <c r="D53" s="285" t="s">
        <v>106</v>
      </c>
      <c r="E53" s="285" t="s">
        <v>106</v>
      </c>
      <c r="F53" s="285" t="s">
        <v>106</v>
      </c>
      <c r="G53" s="285">
        <v>5132</v>
      </c>
      <c r="H53" s="227"/>
      <c r="I53" s="227"/>
      <c r="J53" s="231"/>
      <c r="K53" s="231"/>
      <c r="L53" s="230" t="s">
        <v>137</v>
      </c>
      <c r="M53" s="226">
        <v>5129</v>
      </c>
      <c r="N53" s="223">
        <f t="shared" si="1"/>
        <v>0</v>
      </c>
      <c r="O53" s="223"/>
      <c r="P53" s="223"/>
      <c r="Q53" s="237"/>
      <c r="R53" s="237"/>
      <c r="S53" s="238"/>
      <c r="T53" s="237"/>
      <c r="U53" s="237"/>
      <c r="V53" s="237"/>
    </row>
    <row r="54" spans="1:22" hidden="1">
      <c r="A54" s="254" t="str">
        <f t="shared" si="0"/>
        <v>71010101015134</v>
      </c>
      <c r="B54" s="329" t="s">
        <v>439</v>
      </c>
      <c r="C54" s="285" t="s">
        <v>106</v>
      </c>
      <c r="D54" s="285" t="s">
        <v>106</v>
      </c>
      <c r="E54" s="285" t="s">
        <v>106</v>
      </c>
      <c r="F54" s="329" t="s">
        <v>106</v>
      </c>
      <c r="G54" s="329">
        <v>5134</v>
      </c>
      <c r="H54" s="227"/>
      <c r="I54" s="227"/>
      <c r="J54" s="231"/>
      <c r="K54" s="231"/>
      <c r="L54" s="230" t="s">
        <v>138</v>
      </c>
      <c r="M54" s="226">
        <v>5132</v>
      </c>
      <c r="N54" s="223">
        <f t="shared" si="1"/>
        <v>0</v>
      </c>
      <c r="O54" s="223"/>
      <c r="P54" s="223"/>
      <c r="Q54" s="237"/>
      <c r="R54" s="237"/>
      <c r="S54" s="238"/>
      <c r="T54" s="237"/>
      <c r="U54" s="237"/>
      <c r="V54" s="237"/>
    </row>
    <row r="55" spans="1:22" hidden="1">
      <c r="A55" s="254" t="str">
        <f t="shared" si="0"/>
        <v>71010101020000</v>
      </c>
      <c r="B55" s="329" t="s">
        <v>439</v>
      </c>
      <c r="C55" s="285" t="s">
        <v>106</v>
      </c>
      <c r="D55" s="285" t="s">
        <v>106</v>
      </c>
      <c r="E55" s="285" t="s">
        <v>106</v>
      </c>
      <c r="F55" s="329" t="s">
        <v>140</v>
      </c>
      <c r="G55" s="329" t="s">
        <v>440</v>
      </c>
      <c r="H55" s="227"/>
      <c r="I55" s="227"/>
      <c r="J55" s="231"/>
      <c r="K55" s="231"/>
      <c r="L55" s="230" t="s">
        <v>139</v>
      </c>
      <c r="M55" s="226">
        <v>5134</v>
      </c>
      <c r="N55" s="223">
        <f t="shared" si="1"/>
        <v>0</v>
      </c>
      <c r="O55" s="223"/>
      <c r="P55" s="223"/>
      <c r="Q55" s="237"/>
      <c r="R55" s="237"/>
      <c r="S55" s="238"/>
      <c r="T55" s="237"/>
      <c r="U55" s="237"/>
      <c r="V55" s="237"/>
    </row>
    <row r="56" spans="1:22" ht="25.5" hidden="1" customHeight="1">
      <c r="A56" s="254" t="str">
        <f t="shared" si="0"/>
        <v>71010101024251</v>
      </c>
      <c r="B56" s="329" t="s">
        <v>439</v>
      </c>
      <c r="C56" s="285" t="s">
        <v>106</v>
      </c>
      <c r="D56" s="285" t="s">
        <v>106</v>
      </c>
      <c r="E56" s="285" t="s">
        <v>106</v>
      </c>
      <c r="F56" s="285" t="s">
        <v>140</v>
      </c>
      <c r="G56" s="285">
        <v>4251</v>
      </c>
      <c r="H56" s="221"/>
      <c r="I56" s="271"/>
      <c r="J56" s="272"/>
      <c r="K56" s="272"/>
      <c r="L56" s="273" t="s">
        <v>644</v>
      </c>
      <c r="M56" s="268"/>
      <c r="N56" s="274">
        <f>O56+P56</f>
        <v>0</v>
      </c>
      <c r="O56" s="274">
        <f>SUM(O57:O60)</f>
        <v>0</v>
      </c>
      <c r="P56" s="274">
        <f>SUM(P57:P60)</f>
        <v>0</v>
      </c>
      <c r="Q56" s="237"/>
      <c r="R56" s="237"/>
      <c r="S56" s="238"/>
      <c r="T56" s="237"/>
      <c r="U56" s="237"/>
      <c r="V56" s="237"/>
    </row>
    <row r="57" spans="1:22" ht="29.25" hidden="1" customHeight="1">
      <c r="A57" s="254" t="str">
        <f t="shared" si="0"/>
        <v>71010101025113</v>
      </c>
      <c r="B57" s="329" t="s">
        <v>439</v>
      </c>
      <c r="C57" s="285" t="s">
        <v>106</v>
      </c>
      <c r="D57" s="285" t="s">
        <v>106</v>
      </c>
      <c r="E57" s="285" t="s">
        <v>106</v>
      </c>
      <c r="F57" s="285" t="s">
        <v>140</v>
      </c>
      <c r="G57" s="285">
        <v>5113</v>
      </c>
      <c r="H57" s="221"/>
      <c r="I57" s="227"/>
      <c r="J57" s="231"/>
      <c r="K57" s="231"/>
      <c r="L57" s="234" t="s">
        <v>142</v>
      </c>
      <c r="M57" s="276">
        <v>4251</v>
      </c>
      <c r="N57" s="223">
        <f t="shared" si="1"/>
        <v>0</v>
      </c>
      <c r="O57" s="223"/>
      <c r="P57" s="223">
        <v>0</v>
      </c>
      <c r="Q57" s="237"/>
      <c r="R57" s="237"/>
      <c r="S57" s="238"/>
      <c r="T57" s="237"/>
      <c r="U57" s="237"/>
      <c r="V57" s="237"/>
    </row>
    <row r="58" spans="1:22" hidden="1">
      <c r="A58" s="254" t="str">
        <f>CONCATENATE(B58,C58,D58,E58,F58,G58)</f>
        <v>71010103000000</v>
      </c>
      <c r="B58" s="329" t="s">
        <v>439</v>
      </c>
      <c r="C58" s="285" t="s">
        <v>106</v>
      </c>
      <c r="D58" s="285" t="s">
        <v>106</v>
      </c>
      <c r="E58" s="285" t="s">
        <v>442</v>
      </c>
      <c r="F58" s="329" t="s">
        <v>441</v>
      </c>
      <c r="G58" s="329" t="s">
        <v>440</v>
      </c>
      <c r="H58" s="221"/>
      <c r="I58" s="227"/>
      <c r="J58" s="231"/>
      <c r="K58" s="231"/>
      <c r="L58" s="234" t="s">
        <v>173</v>
      </c>
      <c r="M58" s="220">
        <v>5112</v>
      </c>
      <c r="N58" s="223">
        <f t="shared" si="1"/>
        <v>0</v>
      </c>
      <c r="O58" s="223"/>
      <c r="P58" s="223"/>
      <c r="Q58" s="237"/>
      <c r="R58" s="237"/>
      <c r="S58" s="238"/>
      <c r="T58" s="237"/>
      <c r="U58" s="237"/>
      <c r="V58" s="237"/>
    </row>
    <row r="59" spans="1:22" ht="24" hidden="1" customHeight="1">
      <c r="A59" s="254" t="str">
        <f>CONCATENATE(B59,C59,D59,E59,F59,G59)</f>
        <v>71010103000001</v>
      </c>
      <c r="B59" s="329" t="s">
        <v>439</v>
      </c>
      <c r="C59" s="285" t="s">
        <v>106</v>
      </c>
      <c r="D59" s="285" t="s">
        <v>106</v>
      </c>
      <c r="E59" s="285" t="s">
        <v>442</v>
      </c>
      <c r="F59" s="329" t="s">
        <v>441</v>
      </c>
      <c r="G59" s="329" t="s">
        <v>96</v>
      </c>
      <c r="H59" s="227"/>
      <c r="I59" s="227"/>
      <c r="J59" s="231"/>
      <c r="K59" s="231"/>
      <c r="L59" s="234" t="s">
        <v>174</v>
      </c>
      <c r="M59" s="276">
        <v>5113</v>
      </c>
      <c r="N59" s="223">
        <f t="shared" si="1"/>
        <v>0</v>
      </c>
      <c r="O59" s="223"/>
      <c r="P59" s="223"/>
      <c r="Q59" s="237"/>
      <c r="R59" s="237"/>
      <c r="S59" s="238"/>
      <c r="T59" s="237"/>
      <c r="U59" s="237"/>
      <c r="V59" s="237"/>
    </row>
    <row r="60" spans="1:22" hidden="1">
      <c r="B60" s="329"/>
      <c r="F60" s="329"/>
      <c r="G60" s="329"/>
      <c r="H60" s="227"/>
      <c r="I60" s="227"/>
      <c r="J60" s="231"/>
      <c r="K60" s="231"/>
      <c r="L60" s="230" t="s">
        <v>137</v>
      </c>
      <c r="M60" s="226">
        <v>5129</v>
      </c>
      <c r="N60" s="223">
        <f t="shared" si="1"/>
        <v>0</v>
      </c>
      <c r="O60" s="223"/>
      <c r="P60" s="223"/>
      <c r="Q60" s="237"/>
      <c r="R60" s="237"/>
      <c r="S60" s="238"/>
      <c r="T60" s="237"/>
      <c r="U60" s="237"/>
      <c r="V60" s="237"/>
    </row>
    <row r="61" spans="1:22" hidden="1">
      <c r="A61" s="254" t="str">
        <f>CONCATENATE(B61,C61,D61,E61,F61,G61)</f>
        <v>71010103010000</v>
      </c>
      <c r="B61" s="329" t="s">
        <v>439</v>
      </c>
      <c r="C61" s="285" t="s">
        <v>106</v>
      </c>
      <c r="D61" s="285" t="s">
        <v>106</v>
      </c>
      <c r="E61" s="285" t="s">
        <v>442</v>
      </c>
      <c r="F61" s="329" t="s">
        <v>106</v>
      </c>
      <c r="G61" s="329" t="s">
        <v>440</v>
      </c>
      <c r="H61" s="221">
        <v>2113</v>
      </c>
      <c r="I61" s="227" t="s">
        <v>106</v>
      </c>
      <c r="J61" s="231">
        <v>1</v>
      </c>
      <c r="K61" s="231">
        <v>3</v>
      </c>
      <c r="L61" s="266" t="s">
        <v>581</v>
      </c>
      <c r="M61" s="232"/>
      <c r="N61" s="235">
        <f>+N63+N65</f>
        <v>0</v>
      </c>
      <c r="O61" s="235">
        <f t="shared" ref="O61:P61" si="3">+O63+O65</f>
        <v>0</v>
      </c>
      <c r="P61" s="235">
        <f t="shared" si="3"/>
        <v>0</v>
      </c>
      <c r="Q61" s="237"/>
      <c r="R61" s="237"/>
      <c r="S61" s="238"/>
      <c r="T61" s="237"/>
      <c r="U61" s="237"/>
      <c r="V61" s="237"/>
    </row>
    <row r="62" spans="1:22" hidden="1">
      <c r="A62" s="254" t="str">
        <f>CONCATENATE(B62,C62,D62,E62,F62,G62)</f>
        <v>71010103014239</v>
      </c>
      <c r="B62" s="329" t="s">
        <v>439</v>
      </c>
      <c r="C62" s="285" t="s">
        <v>106</v>
      </c>
      <c r="D62" s="285" t="s">
        <v>106</v>
      </c>
      <c r="E62" s="285" t="s">
        <v>442</v>
      </c>
      <c r="F62" s="285" t="s">
        <v>106</v>
      </c>
      <c r="G62" s="285">
        <v>4239</v>
      </c>
      <c r="H62" s="221"/>
      <c r="I62" s="227"/>
      <c r="J62" s="231"/>
      <c r="K62" s="231"/>
      <c r="L62" s="266" t="s">
        <v>108</v>
      </c>
      <c r="M62" s="232"/>
      <c r="N62" s="235">
        <f>+N64</f>
        <v>0</v>
      </c>
      <c r="O62" s="235"/>
      <c r="P62" s="235"/>
      <c r="Q62" s="237"/>
      <c r="R62" s="237"/>
      <c r="S62" s="238"/>
      <c r="T62" s="237"/>
      <c r="U62" s="237"/>
      <c r="V62" s="237"/>
    </row>
    <row r="63" spans="1:22" ht="27" hidden="1">
      <c r="A63" s="254" t="str">
        <f t="shared" si="0"/>
        <v>71010300000000</v>
      </c>
      <c r="B63" s="329" t="s">
        <v>439</v>
      </c>
      <c r="C63" s="285" t="s">
        <v>106</v>
      </c>
      <c r="D63" s="285" t="s">
        <v>442</v>
      </c>
      <c r="E63" s="285" t="s">
        <v>441</v>
      </c>
      <c r="F63" s="329" t="s">
        <v>441</v>
      </c>
      <c r="G63" s="329" t="s">
        <v>440</v>
      </c>
      <c r="H63" s="221"/>
      <c r="I63" s="271"/>
      <c r="J63" s="272"/>
      <c r="K63" s="272"/>
      <c r="L63" s="273" t="s">
        <v>583</v>
      </c>
      <c r="M63" s="268"/>
      <c r="N63" s="274">
        <f>O63+P63</f>
        <v>0</v>
      </c>
      <c r="O63" s="274">
        <f>SUM(O64)</f>
        <v>0</v>
      </c>
      <c r="P63" s="274">
        <f>SUM(P64)</f>
        <v>0</v>
      </c>
      <c r="Q63" s="237"/>
      <c r="R63" s="237"/>
      <c r="S63" s="238"/>
      <c r="T63" s="237"/>
      <c r="U63" s="237"/>
      <c r="V63" s="237"/>
    </row>
    <row r="64" spans="1:22" hidden="1">
      <c r="A64" s="254" t="str">
        <f t="shared" si="0"/>
        <v>71010300000001</v>
      </c>
      <c r="B64" s="329" t="s">
        <v>439</v>
      </c>
      <c r="C64" s="285" t="s">
        <v>106</v>
      </c>
      <c r="D64" s="285" t="s">
        <v>442</v>
      </c>
      <c r="E64" s="285" t="s">
        <v>441</v>
      </c>
      <c r="F64" s="329" t="s">
        <v>441</v>
      </c>
      <c r="G64" s="329" t="s">
        <v>96</v>
      </c>
      <c r="H64" s="227"/>
      <c r="I64" s="227"/>
      <c r="J64" s="231"/>
      <c r="K64" s="231"/>
      <c r="L64" s="230" t="s">
        <v>125</v>
      </c>
      <c r="M64" s="226">
        <v>4239</v>
      </c>
      <c r="N64" s="223">
        <f t="shared" ref="N64" si="4">O64+P64</f>
        <v>0</v>
      </c>
      <c r="O64" s="223"/>
      <c r="P64" s="223"/>
      <c r="Q64" s="237"/>
      <c r="R64" s="237"/>
      <c r="S64" s="238"/>
      <c r="T64" s="237"/>
      <c r="U64" s="237"/>
      <c r="V64" s="237"/>
    </row>
    <row r="65" spans="1:22" hidden="1">
      <c r="A65" s="254" t="str">
        <f>CONCATENATE(B65,C65,D65,E65,F65,G65)</f>
        <v>71100701044819</v>
      </c>
      <c r="B65" s="329" t="s">
        <v>439</v>
      </c>
      <c r="C65" s="285" t="s">
        <v>189</v>
      </c>
      <c r="D65" s="285" t="s">
        <v>183</v>
      </c>
      <c r="E65" s="285" t="s">
        <v>106</v>
      </c>
      <c r="F65" s="285" t="s">
        <v>155</v>
      </c>
      <c r="G65" s="285">
        <v>4819</v>
      </c>
      <c r="H65" s="221"/>
      <c r="I65" s="271"/>
      <c r="J65" s="272"/>
      <c r="K65" s="272"/>
      <c r="L65" s="273" t="s">
        <v>677</v>
      </c>
      <c r="M65" s="268"/>
      <c r="N65" s="274">
        <f>SUM(N66)</f>
        <v>0</v>
      </c>
      <c r="O65" s="274">
        <f>SUM(O66)</f>
        <v>0</v>
      </c>
      <c r="P65" s="274">
        <f>SUM(P66)</f>
        <v>0</v>
      </c>
      <c r="Q65" s="237"/>
      <c r="R65" s="237"/>
      <c r="S65" s="238"/>
      <c r="T65" s="237"/>
      <c r="U65" s="237"/>
      <c r="V65" s="237"/>
    </row>
    <row r="66" spans="1:22" ht="25.5" hidden="1">
      <c r="A66" s="254" t="str">
        <f>CONCATENATE(B66,C66,D66,E66,F66,G66)</f>
        <v>71100701050000</v>
      </c>
      <c r="B66" s="329" t="s">
        <v>439</v>
      </c>
      <c r="C66" s="285" t="s">
        <v>189</v>
      </c>
      <c r="D66" s="285" t="s">
        <v>183</v>
      </c>
      <c r="E66" s="285" t="s">
        <v>106</v>
      </c>
      <c r="F66" s="285" t="s">
        <v>149</v>
      </c>
      <c r="G66" s="329" t="s">
        <v>440</v>
      </c>
      <c r="H66" s="227"/>
      <c r="I66" s="227"/>
      <c r="J66" s="231"/>
      <c r="K66" s="231"/>
      <c r="L66" s="234" t="s">
        <v>219</v>
      </c>
      <c r="M66" s="220">
        <v>4819</v>
      </c>
      <c r="N66" s="223">
        <f t="shared" ref="N66" si="5">O66+P66</f>
        <v>0</v>
      </c>
      <c r="O66" s="223"/>
      <c r="P66" s="223"/>
      <c r="Q66" s="237"/>
      <c r="R66" s="237"/>
      <c r="S66" s="238"/>
      <c r="T66" s="237"/>
      <c r="U66" s="237"/>
      <c r="V66" s="237"/>
    </row>
    <row r="67" spans="1:22" hidden="1">
      <c r="A67" s="254" t="str">
        <f t="shared" si="0"/>
        <v>71010301000000</v>
      </c>
      <c r="B67" s="329" t="s">
        <v>439</v>
      </c>
      <c r="C67" s="285" t="s">
        <v>106</v>
      </c>
      <c r="D67" s="285" t="s">
        <v>442</v>
      </c>
      <c r="E67" s="285" t="s">
        <v>106</v>
      </c>
      <c r="F67" s="329" t="s">
        <v>441</v>
      </c>
      <c r="G67" s="329" t="s">
        <v>440</v>
      </c>
      <c r="H67" s="221">
        <v>2130</v>
      </c>
      <c r="I67" s="228" t="s">
        <v>106</v>
      </c>
      <c r="J67" s="229">
        <v>3</v>
      </c>
      <c r="K67" s="229">
        <v>0</v>
      </c>
      <c r="L67" s="267" t="s">
        <v>144</v>
      </c>
      <c r="M67" s="268"/>
      <c r="N67" s="269">
        <f>+N69</f>
        <v>0</v>
      </c>
      <c r="O67" s="269">
        <f>+O69</f>
        <v>0</v>
      </c>
      <c r="P67" s="269">
        <f>+P69</f>
        <v>0</v>
      </c>
      <c r="Q67" s="237"/>
      <c r="R67" s="237"/>
      <c r="S67" s="238"/>
      <c r="T67" s="237"/>
      <c r="U67" s="237"/>
      <c r="V67" s="237"/>
    </row>
    <row r="68" spans="1:22" hidden="1">
      <c r="A68" s="254" t="str">
        <f t="shared" si="0"/>
        <v>71010301000001</v>
      </c>
      <c r="B68" s="329" t="s">
        <v>439</v>
      </c>
      <c r="C68" s="285" t="s">
        <v>106</v>
      </c>
      <c r="D68" s="285" t="s">
        <v>442</v>
      </c>
      <c r="E68" s="285" t="s">
        <v>106</v>
      </c>
      <c r="F68" s="329" t="s">
        <v>441</v>
      </c>
      <c r="G68" s="329" t="s">
        <v>96</v>
      </c>
      <c r="H68" s="221"/>
      <c r="I68" s="228"/>
      <c r="J68" s="229"/>
      <c r="K68" s="229"/>
      <c r="L68" s="234" t="s">
        <v>110</v>
      </c>
      <c r="M68" s="277"/>
      <c r="N68" s="235"/>
      <c r="O68" s="235"/>
      <c r="P68" s="235"/>
      <c r="Q68" s="237"/>
      <c r="R68" s="237"/>
      <c r="S68" s="238"/>
      <c r="T68" s="237"/>
      <c r="U68" s="237"/>
      <c r="V68" s="237"/>
    </row>
    <row r="69" spans="1:22" ht="25.5" hidden="1">
      <c r="A69" s="254" t="str">
        <f t="shared" si="0"/>
        <v>71010301010000</v>
      </c>
      <c r="B69" s="329" t="s">
        <v>439</v>
      </c>
      <c r="C69" s="285" t="s">
        <v>106</v>
      </c>
      <c r="D69" s="285" t="s">
        <v>442</v>
      </c>
      <c r="E69" s="285" t="s">
        <v>106</v>
      </c>
      <c r="F69" s="329" t="s">
        <v>106</v>
      </c>
      <c r="G69" s="329" t="s">
        <v>440</v>
      </c>
      <c r="H69" s="221">
        <v>2133</v>
      </c>
      <c r="I69" s="227" t="s">
        <v>106</v>
      </c>
      <c r="J69" s="231">
        <v>3</v>
      </c>
      <c r="K69" s="231">
        <v>1</v>
      </c>
      <c r="L69" s="266" t="s">
        <v>145</v>
      </c>
      <c r="M69" s="232"/>
      <c r="N69" s="235">
        <f>+N71</f>
        <v>0</v>
      </c>
      <c r="O69" s="235">
        <f>+O71</f>
        <v>0</v>
      </c>
      <c r="P69" s="235">
        <f>+P71</f>
        <v>0</v>
      </c>
      <c r="Q69" s="237"/>
      <c r="R69" s="237"/>
      <c r="S69" s="238"/>
      <c r="T69" s="237"/>
      <c r="U69" s="237"/>
      <c r="V69" s="237"/>
    </row>
    <row r="70" spans="1:22" hidden="1">
      <c r="A70" s="254" t="str">
        <f t="shared" si="0"/>
        <v>71010301014111</v>
      </c>
      <c r="B70" s="329" t="s">
        <v>439</v>
      </c>
      <c r="C70" s="285" t="s">
        <v>106</v>
      </c>
      <c r="D70" s="285" t="s">
        <v>442</v>
      </c>
      <c r="E70" s="285" t="s">
        <v>106</v>
      </c>
      <c r="F70" s="285" t="s">
        <v>106</v>
      </c>
      <c r="G70" s="285">
        <v>4111</v>
      </c>
      <c r="H70" s="221"/>
      <c r="I70" s="227"/>
      <c r="J70" s="231"/>
      <c r="K70" s="231"/>
      <c r="L70" s="266" t="s">
        <v>108</v>
      </c>
      <c r="M70" s="232"/>
      <c r="N70" s="235"/>
      <c r="O70" s="235"/>
      <c r="P70" s="235"/>
      <c r="Q70" s="237"/>
      <c r="R70" s="237"/>
      <c r="S70" s="238"/>
      <c r="T70" s="237"/>
      <c r="U70" s="237"/>
      <c r="V70" s="237"/>
    </row>
    <row r="71" spans="1:22" ht="40.5" hidden="1">
      <c r="A71" s="254" t="str">
        <f t="shared" si="0"/>
        <v>71010301014212</v>
      </c>
      <c r="B71" s="329" t="s">
        <v>439</v>
      </c>
      <c r="C71" s="285" t="s">
        <v>106</v>
      </c>
      <c r="D71" s="285" t="s">
        <v>442</v>
      </c>
      <c r="E71" s="285" t="s">
        <v>106</v>
      </c>
      <c r="F71" s="285" t="s">
        <v>106</v>
      </c>
      <c r="G71" s="285">
        <v>4212</v>
      </c>
      <c r="H71" s="221"/>
      <c r="I71" s="271"/>
      <c r="J71" s="272"/>
      <c r="K71" s="272"/>
      <c r="L71" s="273" t="s">
        <v>146</v>
      </c>
      <c r="M71" s="268"/>
      <c r="N71" s="274">
        <f>O71+P71</f>
        <v>0</v>
      </c>
      <c r="O71" s="274">
        <f>SUM(O72:O84)</f>
        <v>0</v>
      </c>
      <c r="P71" s="274">
        <f>SUM(P72:P84)</f>
        <v>0</v>
      </c>
      <c r="Q71" s="237"/>
      <c r="R71" s="237"/>
      <c r="S71" s="238"/>
      <c r="T71" s="237"/>
      <c r="U71" s="237"/>
      <c r="V71" s="237"/>
    </row>
    <row r="72" spans="1:22" hidden="1">
      <c r="A72" s="254" t="str">
        <f t="shared" si="0"/>
        <v>71010301014213</v>
      </c>
      <c r="B72" s="329" t="s">
        <v>439</v>
      </c>
      <c r="C72" s="285" t="s">
        <v>106</v>
      </c>
      <c r="D72" s="285" t="s">
        <v>442</v>
      </c>
      <c r="E72" s="285" t="s">
        <v>106</v>
      </c>
      <c r="F72" s="285" t="s">
        <v>106</v>
      </c>
      <c r="G72" s="285">
        <v>4213</v>
      </c>
      <c r="H72" s="221"/>
      <c r="I72" s="227"/>
      <c r="J72" s="231"/>
      <c r="K72" s="231"/>
      <c r="L72" s="230" t="s">
        <v>112</v>
      </c>
      <c r="M72" s="276">
        <v>4111</v>
      </c>
      <c r="N72" s="223">
        <f t="shared" ref="N72:N84" si="6">O72+P72</f>
        <v>0</v>
      </c>
      <c r="O72" s="223"/>
      <c r="P72" s="223"/>
      <c r="Q72" s="237"/>
      <c r="R72" s="237"/>
      <c r="S72" s="238"/>
      <c r="T72" s="237"/>
      <c r="U72" s="237"/>
      <c r="V72" s="237"/>
    </row>
    <row r="73" spans="1:22" hidden="1">
      <c r="A73" s="254" t="str">
        <f t="shared" si="0"/>
        <v>71010301014214</v>
      </c>
      <c r="B73" s="329" t="s">
        <v>439</v>
      </c>
      <c r="C73" s="285" t="s">
        <v>106</v>
      </c>
      <c r="D73" s="285" t="s">
        <v>442</v>
      </c>
      <c r="E73" s="285" t="s">
        <v>106</v>
      </c>
      <c r="F73" s="285" t="s">
        <v>106</v>
      </c>
      <c r="G73" s="285">
        <v>4214</v>
      </c>
      <c r="H73" s="221"/>
      <c r="I73" s="227"/>
      <c r="J73" s="231"/>
      <c r="K73" s="231"/>
      <c r="L73" s="230" t="s">
        <v>114</v>
      </c>
      <c r="M73" s="276">
        <v>4212</v>
      </c>
      <c r="N73" s="223">
        <f t="shared" si="6"/>
        <v>0</v>
      </c>
      <c r="O73" s="223"/>
      <c r="P73" s="223"/>
      <c r="Q73" s="237"/>
      <c r="R73" s="237"/>
      <c r="S73" s="238"/>
      <c r="T73" s="237"/>
      <c r="U73" s="237"/>
      <c r="V73" s="237"/>
    </row>
    <row r="74" spans="1:22" hidden="1">
      <c r="A74" s="254" t="str">
        <f t="shared" si="0"/>
        <v>71010301014216</v>
      </c>
      <c r="B74" s="329" t="s">
        <v>439</v>
      </c>
      <c r="C74" s="285" t="s">
        <v>106</v>
      </c>
      <c r="D74" s="285" t="s">
        <v>442</v>
      </c>
      <c r="E74" s="285" t="s">
        <v>106</v>
      </c>
      <c r="F74" s="285" t="s">
        <v>106</v>
      </c>
      <c r="G74" s="285">
        <v>4216</v>
      </c>
      <c r="H74" s="221"/>
      <c r="I74" s="227"/>
      <c r="J74" s="231"/>
      <c r="K74" s="231"/>
      <c r="L74" s="230" t="s">
        <v>115</v>
      </c>
      <c r="M74" s="276">
        <v>4213</v>
      </c>
      <c r="N74" s="223">
        <f t="shared" si="6"/>
        <v>0</v>
      </c>
      <c r="O74" s="223"/>
      <c r="P74" s="223"/>
      <c r="Q74" s="237"/>
      <c r="R74" s="237"/>
      <c r="S74" s="238"/>
      <c r="T74" s="237"/>
      <c r="U74" s="237"/>
      <c r="V74" s="237"/>
    </row>
    <row r="75" spans="1:22" hidden="1">
      <c r="A75" s="254" t="str">
        <f t="shared" si="0"/>
        <v>71010301014231</v>
      </c>
      <c r="B75" s="329" t="s">
        <v>439</v>
      </c>
      <c r="C75" s="285" t="s">
        <v>106</v>
      </c>
      <c r="D75" s="285" t="s">
        <v>442</v>
      </c>
      <c r="E75" s="285" t="s">
        <v>106</v>
      </c>
      <c r="F75" s="285" t="s">
        <v>106</v>
      </c>
      <c r="G75" s="285">
        <v>4231</v>
      </c>
      <c r="H75" s="221"/>
      <c r="I75" s="227"/>
      <c r="J75" s="231"/>
      <c r="K75" s="231"/>
      <c r="L75" s="230" t="s">
        <v>116</v>
      </c>
      <c r="M75" s="276">
        <v>4214</v>
      </c>
      <c r="N75" s="223">
        <f t="shared" si="6"/>
        <v>0</v>
      </c>
      <c r="O75" s="223"/>
      <c r="P75" s="223"/>
      <c r="Q75" s="237"/>
      <c r="R75" s="237"/>
      <c r="S75" s="238"/>
      <c r="T75" s="237"/>
      <c r="U75" s="237"/>
      <c r="V75" s="237"/>
    </row>
    <row r="76" spans="1:22" hidden="1">
      <c r="A76" s="254" t="str">
        <f t="shared" si="0"/>
        <v>71010301014252</v>
      </c>
      <c r="B76" s="329" t="s">
        <v>439</v>
      </c>
      <c r="C76" s="285" t="s">
        <v>106</v>
      </c>
      <c r="D76" s="285" t="s">
        <v>442</v>
      </c>
      <c r="E76" s="285" t="s">
        <v>106</v>
      </c>
      <c r="F76" s="285" t="s">
        <v>106</v>
      </c>
      <c r="G76" s="285">
        <v>4252</v>
      </c>
      <c r="H76" s="221"/>
      <c r="I76" s="227"/>
      <c r="J76" s="231"/>
      <c r="K76" s="231"/>
      <c r="L76" s="230" t="s">
        <v>147</v>
      </c>
      <c r="M76" s="276">
        <v>4216</v>
      </c>
      <c r="N76" s="223">
        <f t="shared" si="6"/>
        <v>0</v>
      </c>
      <c r="O76" s="223"/>
      <c r="P76" s="223"/>
      <c r="Q76" s="237"/>
      <c r="R76" s="237"/>
      <c r="S76" s="238"/>
      <c r="T76" s="237"/>
      <c r="U76" s="237"/>
      <c r="V76" s="237"/>
    </row>
    <row r="77" spans="1:22" hidden="1">
      <c r="A77" s="254" t="str">
        <f t="shared" si="0"/>
        <v>71010301014261</v>
      </c>
      <c r="B77" s="329" t="s">
        <v>439</v>
      </c>
      <c r="C77" s="285" t="s">
        <v>106</v>
      </c>
      <c r="D77" s="285" t="s">
        <v>442</v>
      </c>
      <c r="E77" s="285" t="s">
        <v>106</v>
      </c>
      <c r="F77" s="285" t="s">
        <v>106</v>
      </c>
      <c r="G77" s="285">
        <v>4261</v>
      </c>
      <c r="H77" s="221"/>
      <c r="I77" s="227"/>
      <c r="J77" s="231"/>
      <c r="K77" s="231"/>
      <c r="L77" s="230" t="s">
        <v>148</v>
      </c>
      <c r="M77" s="276">
        <v>4231</v>
      </c>
      <c r="N77" s="223">
        <f t="shared" si="6"/>
        <v>0</v>
      </c>
      <c r="O77" s="223"/>
      <c r="P77" s="223"/>
      <c r="Q77" s="237"/>
      <c r="R77" s="237"/>
      <c r="S77" s="238"/>
      <c r="T77" s="237"/>
      <c r="U77" s="237"/>
      <c r="V77" s="237"/>
    </row>
    <row r="78" spans="1:22" hidden="1">
      <c r="A78" s="254" t="str">
        <f t="shared" si="0"/>
        <v>71010301014267</v>
      </c>
      <c r="B78" s="329" t="s">
        <v>439</v>
      </c>
      <c r="C78" s="285" t="s">
        <v>106</v>
      </c>
      <c r="D78" s="285" t="s">
        <v>442</v>
      </c>
      <c r="E78" s="285" t="s">
        <v>106</v>
      </c>
      <c r="F78" s="285" t="s">
        <v>106</v>
      </c>
      <c r="G78" s="285">
        <v>4267</v>
      </c>
      <c r="H78" s="221"/>
      <c r="I78" s="227"/>
      <c r="J78" s="231"/>
      <c r="K78" s="231"/>
      <c r="L78" s="230" t="s">
        <v>126</v>
      </c>
      <c r="M78" s="226">
        <v>4241</v>
      </c>
      <c r="N78" s="223">
        <f t="shared" si="6"/>
        <v>0</v>
      </c>
      <c r="O78" s="223"/>
      <c r="P78" s="223"/>
      <c r="Q78" s="237"/>
      <c r="R78" s="237"/>
      <c r="S78" s="238"/>
      <c r="T78" s="237"/>
      <c r="U78" s="237"/>
      <c r="V78" s="237"/>
    </row>
    <row r="79" spans="1:22" ht="25.5" hidden="1">
      <c r="A79" s="254" t="str">
        <f t="shared" si="0"/>
        <v>71010301014823</v>
      </c>
      <c r="B79" s="329" t="s">
        <v>439</v>
      </c>
      <c r="C79" s="285" t="s">
        <v>106</v>
      </c>
      <c r="D79" s="285" t="s">
        <v>442</v>
      </c>
      <c r="E79" s="285" t="s">
        <v>106</v>
      </c>
      <c r="F79" s="285" t="s">
        <v>106</v>
      </c>
      <c r="G79" s="285">
        <v>4823</v>
      </c>
      <c r="H79" s="221"/>
      <c r="I79" s="227"/>
      <c r="J79" s="231"/>
      <c r="K79" s="231"/>
      <c r="L79" s="230" t="s">
        <v>127</v>
      </c>
      <c r="M79" s="276">
        <v>4252</v>
      </c>
      <c r="N79" s="223">
        <f t="shared" si="6"/>
        <v>0</v>
      </c>
      <c r="O79" s="223"/>
      <c r="P79" s="223"/>
      <c r="Q79" s="237"/>
      <c r="R79" s="237"/>
      <c r="S79" s="238"/>
      <c r="T79" s="237"/>
      <c r="U79" s="237"/>
      <c r="V79" s="237"/>
    </row>
    <row r="80" spans="1:22" hidden="1">
      <c r="A80" s="254" t="str">
        <f t="shared" si="0"/>
        <v>71010301015122</v>
      </c>
      <c r="B80" s="329" t="s">
        <v>439</v>
      </c>
      <c r="C80" s="285" t="s">
        <v>106</v>
      </c>
      <c r="D80" s="285" t="s">
        <v>442</v>
      </c>
      <c r="E80" s="285" t="s">
        <v>106</v>
      </c>
      <c r="F80" s="285" t="s">
        <v>106</v>
      </c>
      <c r="G80" s="285">
        <v>5122</v>
      </c>
      <c r="H80" s="221"/>
      <c r="I80" s="227"/>
      <c r="J80" s="231"/>
      <c r="K80" s="231"/>
      <c r="L80" s="230" t="s">
        <v>128</v>
      </c>
      <c r="M80" s="276">
        <v>4261</v>
      </c>
      <c r="N80" s="223">
        <f t="shared" si="6"/>
        <v>0</v>
      </c>
      <c r="O80" s="223"/>
      <c r="P80" s="223"/>
      <c r="Q80" s="237"/>
      <c r="R80" s="237"/>
      <c r="S80" s="238"/>
      <c r="T80" s="237"/>
      <c r="U80" s="237"/>
      <c r="V80" s="237"/>
    </row>
    <row r="81" spans="1:22" hidden="1">
      <c r="A81" s="254" t="str">
        <f t="shared" si="0"/>
        <v>71010500000000</v>
      </c>
      <c r="B81" s="329" t="s">
        <v>439</v>
      </c>
      <c r="C81" s="285" t="s">
        <v>106</v>
      </c>
      <c r="D81" s="285" t="s">
        <v>149</v>
      </c>
      <c r="E81" s="285" t="s">
        <v>441</v>
      </c>
      <c r="F81" s="329" t="s">
        <v>441</v>
      </c>
      <c r="G81" s="329" t="s">
        <v>440</v>
      </c>
      <c r="H81" s="221"/>
      <c r="I81" s="227"/>
      <c r="J81" s="231"/>
      <c r="K81" s="231"/>
      <c r="L81" s="230" t="s">
        <v>130</v>
      </c>
      <c r="M81" s="276">
        <v>4267</v>
      </c>
      <c r="N81" s="223">
        <f t="shared" si="6"/>
        <v>0</v>
      </c>
      <c r="O81" s="223"/>
      <c r="P81" s="223"/>
      <c r="Q81" s="237"/>
      <c r="R81" s="237"/>
      <c r="S81" s="238"/>
      <c r="T81" s="237"/>
      <c r="U81" s="237"/>
      <c r="V81" s="237"/>
    </row>
    <row r="82" spans="1:22" hidden="1">
      <c r="A82" s="254" t="str">
        <f t="shared" si="0"/>
        <v>71010500000001</v>
      </c>
      <c r="B82" s="329" t="s">
        <v>439</v>
      </c>
      <c r="C82" s="285" t="s">
        <v>106</v>
      </c>
      <c r="D82" s="285" t="s">
        <v>149</v>
      </c>
      <c r="E82" s="285" t="s">
        <v>441</v>
      </c>
      <c r="F82" s="329" t="s">
        <v>441</v>
      </c>
      <c r="G82" s="329" t="s">
        <v>96</v>
      </c>
      <c r="H82" s="221"/>
      <c r="I82" s="227"/>
      <c r="J82" s="231"/>
      <c r="K82" s="231"/>
      <c r="L82" s="230" t="s">
        <v>133</v>
      </c>
      <c r="M82" s="276">
        <v>4823</v>
      </c>
      <c r="N82" s="223">
        <f t="shared" si="6"/>
        <v>0</v>
      </c>
      <c r="O82" s="223"/>
      <c r="P82" s="223"/>
      <c r="Q82" s="237"/>
      <c r="R82" s="237"/>
      <c r="S82" s="238"/>
      <c r="T82" s="237"/>
      <c r="U82" s="237"/>
      <c r="V82" s="237"/>
    </row>
    <row r="83" spans="1:22" hidden="1">
      <c r="A83" s="254" t="str">
        <f t="shared" si="0"/>
        <v>71010501000000</v>
      </c>
      <c r="B83" s="329" t="s">
        <v>439</v>
      </c>
      <c r="C83" s="285" t="s">
        <v>106</v>
      </c>
      <c r="D83" s="285" t="s">
        <v>149</v>
      </c>
      <c r="E83" s="285" t="s">
        <v>106</v>
      </c>
      <c r="F83" s="329" t="s">
        <v>441</v>
      </c>
      <c r="G83" s="329" t="s">
        <v>440</v>
      </c>
      <c r="H83" s="221"/>
      <c r="I83" s="227"/>
      <c r="J83" s="231"/>
      <c r="K83" s="231"/>
      <c r="L83" s="230" t="s">
        <v>134</v>
      </c>
      <c r="M83" s="226">
        <v>4861</v>
      </c>
      <c r="N83" s="223">
        <f t="shared" si="6"/>
        <v>0</v>
      </c>
      <c r="O83" s="223"/>
      <c r="P83" s="223"/>
      <c r="Q83" s="237"/>
      <c r="R83" s="237"/>
      <c r="S83" s="238"/>
      <c r="T83" s="237"/>
      <c r="U83" s="237"/>
      <c r="V83" s="237"/>
    </row>
    <row r="84" spans="1:22" hidden="1">
      <c r="A84" s="254" t="str">
        <f t="shared" si="0"/>
        <v>71010501000001</v>
      </c>
      <c r="B84" s="329" t="s">
        <v>439</v>
      </c>
      <c r="C84" s="285" t="s">
        <v>106</v>
      </c>
      <c r="D84" s="285" t="s">
        <v>149</v>
      </c>
      <c r="E84" s="285" t="s">
        <v>106</v>
      </c>
      <c r="F84" s="329" t="s">
        <v>441</v>
      </c>
      <c r="G84" s="329" t="s">
        <v>96</v>
      </c>
      <c r="H84" s="221"/>
      <c r="I84" s="227"/>
      <c r="J84" s="231"/>
      <c r="K84" s="231"/>
      <c r="L84" s="230" t="s">
        <v>136</v>
      </c>
      <c r="M84" s="226">
        <v>5122</v>
      </c>
      <c r="N84" s="223">
        <f t="shared" si="6"/>
        <v>0</v>
      </c>
      <c r="O84" s="223"/>
      <c r="P84" s="223"/>
      <c r="Q84" s="237"/>
      <c r="R84" s="237"/>
      <c r="S84" s="238"/>
      <c r="T84" s="237"/>
      <c r="U84" s="237"/>
      <c r="V84" s="237"/>
    </row>
    <row r="85" spans="1:22" hidden="1">
      <c r="B85" s="329"/>
      <c r="F85" s="329"/>
      <c r="G85" s="329"/>
      <c r="H85" s="221">
        <v>2140</v>
      </c>
      <c r="I85" s="228" t="s">
        <v>106</v>
      </c>
      <c r="J85" s="229">
        <v>4</v>
      </c>
      <c r="K85" s="229">
        <v>0</v>
      </c>
      <c r="L85" s="267" t="s">
        <v>750</v>
      </c>
      <c r="M85" s="268"/>
      <c r="N85" s="269">
        <f>+N87</f>
        <v>0</v>
      </c>
      <c r="O85" s="269">
        <f>+O87</f>
        <v>0</v>
      </c>
      <c r="P85" s="269">
        <f>+P87</f>
        <v>0</v>
      </c>
      <c r="Q85" s="237"/>
      <c r="R85" s="237"/>
      <c r="S85" s="238"/>
      <c r="T85" s="237"/>
      <c r="U85" s="237"/>
      <c r="V85" s="237"/>
    </row>
    <row r="86" spans="1:22" hidden="1">
      <c r="B86" s="329"/>
      <c r="F86" s="329"/>
      <c r="G86" s="329"/>
      <c r="H86" s="227"/>
      <c r="I86" s="228"/>
      <c r="J86" s="229"/>
      <c r="K86" s="229"/>
      <c r="L86" s="234" t="s">
        <v>110</v>
      </c>
      <c r="M86" s="220"/>
      <c r="N86" s="235"/>
      <c r="O86" s="235"/>
      <c r="P86" s="235"/>
      <c r="Q86" s="237"/>
      <c r="R86" s="237"/>
      <c r="S86" s="238"/>
      <c r="T86" s="237"/>
      <c r="U86" s="237"/>
      <c r="V86" s="237"/>
    </row>
    <row r="87" spans="1:22" hidden="1">
      <c r="B87" s="329"/>
      <c r="F87" s="329"/>
      <c r="G87" s="329"/>
      <c r="H87" s="221">
        <v>2141</v>
      </c>
      <c r="I87" s="227" t="s">
        <v>106</v>
      </c>
      <c r="J87" s="231">
        <v>4</v>
      </c>
      <c r="K87" s="231">
        <v>1</v>
      </c>
      <c r="L87" s="266" t="s">
        <v>751</v>
      </c>
      <c r="M87" s="232"/>
      <c r="N87" s="235">
        <f>+N89+N92+N94+N96+N98</f>
        <v>0</v>
      </c>
      <c r="O87" s="235">
        <f>+O89+O92+O94+O96+O98</f>
        <v>0</v>
      </c>
      <c r="P87" s="235">
        <f t="shared" ref="P87" si="7">+P89+P92+P94+P96+P98</f>
        <v>0</v>
      </c>
      <c r="Q87" s="237"/>
      <c r="R87" s="237"/>
      <c r="S87" s="238"/>
      <c r="T87" s="237"/>
      <c r="U87" s="237"/>
      <c r="V87" s="237"/>
    </row>
    <row r="88" spans="1:22" hidden="1">
      <c r="B88" s="329"/>
      <c r="F88" s="329"/>
      <c r="G88" s="329"/>
      <c r="H88" s="227"/>
      <c r="I88" s="227"/>
      <c r="J88" s="231"/>
      <c r="K88" s="231"/>
      <c r="L88" s="234" t="s">
        <v>108</v>
      </c>
      <c r="M88" s="220"/>
      <c r="N88" s="235"/>
      <c r="O88" s="235"/>
      <c r="P88" s="235"/>
      <c r="Q88" s="237"/>
      <c r="R88" s="237"/>
      <c r="S88" s="238"/>
      <c r="T88" s="237"/>
      <c r="U88" s="237"/>
      <c r="V88" s="237"/>
    </row>
    <row r="89" spans="1:22" ht="27" hidden="1">
      <c r="B89" s="329"/>
      <c r="F89" s="329"/>
      <c r="G89" s="329"/>
      <c r="H89" s="221"/>
      <c r="I89" s="271"/>
      <c r="J89" s="272"/>
      <c r="K89" s="272"/>
      <c r="L89" s="273" t="s">
        <v>752</v>
      </c>
      <c r="M89" s="268"/>
      <c r="N89" s="274">
        <f>O89+P89</f>
        <v>0</v>
      </c>
      <c r="O89" s="274">
        <f>+O90</f>
        <v>0</v>
      </c>
      <c r="P89" s="274">
        <f>+P90</f>
        <v>0</v>
      </c>
      <c r="Q89" s="237"/>
      <c r="R89" s="237"/>
      <c r="S89" s="238"/>
      <c r="T89" s="237"/>
      <c r="U89" s="237"/>
      <c r="V89" s="237"/>
    </row>
    <row r="90" spans="1:22" hidden="1">
      <c r="B90" s="329"/>
      <c r="F90" s="329"/>
      <c r="G90" s="329"/>
      <c r="H90" s="227"/>
      <c r="I90" s="227"/>
      <c r="J90" s="231"/>
      <c r="K90" s="231"/>
      <c r="L90" s="230" t="s">
        <v>126</v>
      </c>
      <c r="M90" s="226">
        <v>4241</v>
      </c>
      <c r="N90" s="223">
        <f>O90+P90</f>
        <v>0</v>
      </c>
      <c r="O90" s="223"/>
      <c r="P90" s="223"/>
      <c r="Q90" s="237"/>
      <c r="R90" s="237"/>
      <c r="S90" s="238"/>
      <c r="T90" s="237"/>
      <c r="U90" s="237"/>
      <c r="V90" s="237"/>
    </row>
    <row r="91" spans="1:22" ht="27" hidden="1">
      <c r="A91" s="254" t="str">
        <f t="shared" si="0"/>
        <v>71010501010000</v>
      </c>
      <c r="B91" s="329" t="s">
        <v>439</v>
      </c>
      <c r="C91" s="285" t="s">
        <v>106</v>
      </c>
      <c r="D91" s="285" t="s">
        <v>149</v>
      </c>
      <c r="E91" s="285" t="s">
        <v>106</v>
      </c>
      <c r="F91" s="329" t="s">
        <v>106</v>
      </c>
      <c r="G91" s="329" t="s">
        <v>440</v>
      </c>
      <c r="H91" s="221">
        <v>2150</v>
      </c>
      <c r="I91" s="228" t="s">
        <v>106</v>
      </c>
      <c r="J91" s="229">
        <v>5</v>
      </c>
      <c r="K91" s="229">
        <v>0</v>
      </c>
      <c r="L91" s="267" t="s">
        <v>150</v>
      </c>
      <c r="M91" s="268"/>
      <c r="N91" s="269">
        <f>+N93</f>
        <v>0</v>
      </c>
      <c r="O91" s="269">
        <f>+O93</f>
        <v>0</v>
      </c>
      <c r="P91" s="269">
        <f>+P93</f>
        <v>0</v>
      </c>
      <c r="Q91" s="237"/>
      <c r="R91" s="237"/>
      <c r="S91" s="238"/>
      <c r="T91" s="237"/>
      <c r="U91" s="237"/>
      <c r="V91" s="237"/>
    </row>
    <row r="92" spans="1:22" hidden="1">
      <c r="A92" s="254" t="str">
        <f t="shared" si="0"/>
        <v>71010501015134</v>
      </c>
      <c r="B92" s="329" t="s">
        <v>439</v>
      </c>
      <c r="C92" s="285" t="s">
        <v>106</v>
      </c>
      <c r="D92" s="285" t="s">
        <v>149</v>
      </c>
      <c r="E92" s="285" t="s">
        <v>106</v>
      </c>
      <c r="F92" s="285" t="s">
        <v>106</v>
      </c>
      <c r="G92" s="285">
        <v>5134</v>
      </c>
      <c r="H92" s="227"/>
      <c r="I92" s="228"/>
      <c r="J92" s="229"/>
      <c r="K92" s="229"/>
      <c r="L92" s="234" t="s">
        <v>110</v>
      </c>
      <c r="M92" s="220"/>
      <c r="N92" s="235"/>
      <c r="O92" s="235"/>
      <c r="P92" s="235"/>
      <c r="Q92" s="237"/>
      <c r="R92" s="237"/>
      <c r="S92" s="238"/>
      <c r="T92" s="237"/>
      <c r="U92" s="237"/>
      <c r="V92" s="237"/>
    </row>
    <row r="93" spans="1:22" ht="25.5" hidden="1">
      <c r="A93" s="254" t="str">
        <f t="shared" si="0"/>
        <v>71010501020000</v>
      </c>
      <c r="B93" s="329" t="s">
        <v>439</v>
      </c>
      <c r="C93" s="285" t="s">
        <v>106</v>
      </c>
      <c r="D93" s="285" t="s">
        <v>149</v>
      </c>
      <c r="E93" s="285" t="s">
        <v>106</v>
      </c>
      <c r="F93" s="329" t="s">
        <v>140</v>
      </c>
      <c r="G93" s="329" t="s">
        <v>440</v>
      </c>
      <c r="H93" s="221">
        <v>2151</v>
      </c>
      <c r="I93" s="227" t="s">
        <v>106</v>
      </c>
      <c r="J93" s="231" t="s">
        <v>151</v>
      </c>
      <c r="K93" s="231">
        <v>1</v>
      </c>
      <c r="L93" s="266" t="s">
        <v>150</v>
      </c>
      <c r="M93" s="232"/>
      <c r="N93" s="235">
        <f>+N95+N98+N100+N102+N104</f>
        <v>0</v>
      </c>
      <c r="O93" s="235">
        <f t="shared" ref="O93:P93" si="8">+O95+O98+O100+O102+O104</f>
        <v>0</v>
      </c>
      <c r="P93" s="235">
        <f t="shared" si="8"/>
        <v>0</v>
      </c>
      <c r="Q93" s="237"/>
      <c r="R93" s="237"/>
      <c r="S93" s="238"/>
      <c r="T93" s="237"/>
      <c r="U93" s="237"/>
      <c r="V93" s="237"/>
    </row>
    <row r="94" spans="1:22" hidden="1">
      <c r="A94" s="254" t="str">
        <f t="shared" ref="A94:A181" si="9">CONCATENATE(B94,C94,D94,E94,F94,G94)</f>
        <v>71010501025134</v>
      </c>
      <c r="B94" s="329" t="s">
        <v>439</v>
      </c>
      <c r="C94" s="285" t="s">
        <v>106</v>
      </c>
      <c r="D94" s="285" t="s">
        <v>149</v>
      </c>
      <c r="E94" s="285" t="s">
        <v>106</v>
      </c>
      <c r="F94" s="285" t="s">
        <v>140</v>
      </c>
      <c r="G94" s="285">
        <v>5134</v>
      </c>
      <c r="H94" s="227"/>
      <c r="I94" s="227"/>
      <c r="J94" s="231"/>
      <c r="K94" s="231"/>
      <c r="L94" s="234" t="s">
        <v>108</v>
      </c>
      <c r="M94" s="220"/>
      <c r="N94" s="235"/>
      <c r="O94" s="235"/>
      <c r="P94" s="235"/>
      <c r="Q94" s="237"/>
      <c r="R94" s="237"/>
      <c r="S94" s="238"/>
      <c r="T94" s="237"/>
      <c r="U94" s="237"/>
      <c r="V94" s="237"/>
    </row>
    <row r="95" spans="1:22" hidden="1">
      <c r="A95" s="254" t="str">
        <f t="shared" si="9"/>
        <v>71010501030000</v>
      </c>
      <c r="B95" s="329" t="s">
        <v>439</v>
      </c>
      <c r="C95" s="285" t="s">
        <v>106</v>
      </c>
      <c r="D95" s="285" t="s">
        <v>149</v>
      </c>
      <c r="E95" s="285" t="s">
        <v>106</v>
      </c>
      <c r="F95" s="329" t="s">
        <v>442</v>
      </c>
      <c r="G95" s="329" t="s">
        <v>440</v>
      </c>
      <c r="H95" s="221"/>
      <c r="I95" s="271"/>
      <c r="J95" s="272"/>
      <c r="K95" s="272"/>
      <c r="L95" s="273" t="s">
        <v>152</v>
      </c>
      <c r="M95" s="268"/>
      <c r="N95" s="274">
        <f>O95+P95</f>
        <v>0</v>
      </c>
      <c r="O95" s="274">
        <f>SUM(O96:O97)</f>
        <v>0</v>
      </c>
      <c r="P95" s="274">
        <f>SUM(P97)</f>
        <v>0</v>
      </c>
      <c r="Q95" s="237"/>
      <c r="R95" s="237"/>
      <c r="S95" s="238"/>
      <c r="T95" s="237"/>
      <c r="U95" s="237"/>
      <c r="V95" s="237"/>
    </row>
    <row r="96" spans="1:22" hidden="1">
      <c r="B96" s="329"/>
      <c r="H96" s="227"/>
      <c r="I96" s="227"/>
      <c r="J96" s="231"/>
      <c r="K96" s="231"/>
      <c r="L96" s="230" t="s">
        <v>134</v>
      </c>
      <c r="M96" s="226">
        <v>4861</v>
      </c>
      <c r="N96" s="223">
        <f t="shared" ref="N96:N105" si="10">O96+P96</f>
        <v>0</v>
      </c>
      <c r="O96" s="223"/>
      <c r="P96" s="223">
        <v>0</v>
      </c>
      <c r="Q96" s="237"/>
      <c r="R96" s="237"/>
      <c r="S96" s="238"/>
      <c r="T96" s="237"/>
      <c r="U96" s="237"/>
      <c r="V96" s="237"/>
    </row>
    <row r="97" spans="1:22" hidden="1">
      <c r="A97" s="254" t="str">
        <f t="shared" si="9"/>
        <v>71010501035134</v>
      </c>
      <c r="B97" s="329" t="s">
        <v>439</v>
      </c>
      <c r="C97" s="285" t="s">
        <v>106</v>
      </c>
      <c r="D97" s="285" t="s">
        <v>149</v>
      </c>
      <c r="E97" s="285" t="s">
        <v>106</v>
      </c>
      <c r="F97" s="285" t="s">
        <v>442</v>
      </c>
      <c r="G97" s="285">
        <v>5134</v>
      </c>
      <c r="H97" s="227"/>
      <c r="I97" s="227"/>
      <c r="J97" s="231"/>
      <c r="K97" s="231"/>
      <c r="L97" s="230" t="s">
        <v>139</v>
      </c>
      <c r="M97" s="226">
        <v>5134</v>
      </c>
      <c r="N97" s="223">
        <f>O97+P97</f>
        <v>0</v>
      </c>
      <c r="O97" s="223">
        <v>0</v>
      </c>
      <c r="P97" s="223"/>
      <c r="Q97" s="237"/>
      <c r="R97" s="237"/>
      <c r="S97" s="238"/>
      <c r="T97" s="237"/>
      <c r="U97" s="237"/>
      <c r="V97" s="237"/>
    </row>
    <row r="98" spans="1:22" ht="27" hidden="1">
      <c r="A98" s="254" t="str">
        <f t="shared" si="9"/>
        <v>71010501040000</v>
      </c>
      <c r="B98" s="329" t="s">
        <v>439</v>
      </c>
      <c r="C98" s="285" t="s">
        <v>106</v>
      </c>
      <c r="D98" s="285" t="s">
        <v>149</v>
      </c>
      <c r="E98" s="285" t="s">
        <v>106</v>
      </c>
      <c r="F98" s="329" t="s">
        <v>155</v>
      </c>
      <c r="G98" s="329" t="s">
        <v>440</v>
      </c>
      <c r="H98" s="221"/>
      <c r="I98" s="271"/>
      <c r="J98" s="272"/>
      <c r="K98" s="272"/>
      <c r="L98" s="273" t="s">
        <v>153</v>
      </c>
      <c r="M98" s="268"/>
      <c r="N98" s="274">
        <f>O98+P98</f>
        <v>0</v>
      </c>
      <c r="O98" s="274">
        <f>SUM(O99)</f>
        <v>0</v>
      </c>
      <c r="P98" s="274">
        <f>SUM(P99)</f>
        <v>0</v>
      </c>
      <c r="Q98" s="237"/>
      <c r="R98" s="237"/>
      <c r="S98" s="238"/>
      <c r="T98" s="237"/>
      <c r="U98" s="237"/>
      <c r="V98" s="237"/>
    </row>
    <row r="99" spans="1:22" hidden="1">
      <c r="A99" s="254" t="str">
        <f t="shared" si="9"/>
        <v>71010501045134</v>
      </c>
      <c r="B99" s="329" t="s">
        <v>439</v>
      </c>
      <c r="C99" s="285" t="s">
        <v>106</v>
      </c>
      <c r="D99" s="285" t="s">
        <v>149</v>
      </c>
      <c r="E99" s="285" t="s">
        <v>106</v>
      </c>
      <c r="F99" s="285" t="s">
        <v>155</v>
      </c>
      <c r="G99" s="285">
        <v>5134</v>
      </c>
      <c r="H99" s="227"/>
      <c r="I99" s="227"/>
      <c r="J99" s="231"/>
      <c r="K99" s="231"/>
      <c r="L99" s="230" t="s">
        <v>139</v>
      </c>
      <c r="M99" s="226">
        <v>5134</v>
      </c>
      <c r="N99" s="223">
        <f t="shared" si="10"/>
        <v>0</v>
      </c>
      <c r="O99" s="223"/>
      <c r="P99" s="223"/>
      <c r="Q99" s="237"/>
      <c r="R99" s="237"/>
      <c r="S99" s="238"/>
      <c r="T99" s="237"/>
      <c r="U99" s="237"/>
      <c r="V99" s="237"/>
    </row>
    <row r="100" spans="1:22" ht="27" hidden="1">
      <c r="A100" s="254" t="str">
        <f>CONCATENATE(B100,C100,D100,E100,F100,G100)</f>
        <v>71080202000001</v>
      </c>
      <c r="B100" s="329" t="s">
        <v>439</v>
      </c>
      <c r="C100" s="285" t="s">
        <v>185</v>
      </c>
      <c r="D100" s="285" t="s">
        <v>140</v>
      </c>
      <c r="E100" s="285" t="s">
        <v>140</v>
      </c>
      <c r="F100" s="285" t="s">
        <v>441</v>
      </c>
      <c r="G100" s="329" t="s">
        <v>96</v>
      </c>
      <c r="H100" s="221"/>
      <c r="I100" s="271"/>
      <c r="J100" s="272"/>
      <c r="K100" s="272"/>
      <c r="L100" s="273" t="s">
        <v>678</v>
      </c>
      <c r="M100" s="268"/>
      <c r="N100" s="274">
        <f>O100+P100</f>
        <v>0</v>
      </c>
      <c r="O100" s="274">
        <f>SUM(O101)</f>
        <v>0</v>
      </c>
      <c r="P100" s="274">
        <f>SUM(P101)</f>
        <v>0</v>
      </c>
      <c r="Q100" s="237"/>
      <c r="R100" s="237"/>
      <c r="S100" s="238"/>
      <c r="T100" s="237"/>
      <c r="U100" s="237"/>
      <c r="V100" s="237"/>
    </row>
    <row r="101" spans="1:22" hidden="1">
      <c r="A101" s="254" t="str">
        <f>CONCATENATE(B101,C101,D101,E101,F101,G101)</f>
        <v>71080202010000</v>
      </c>
      <c r="B101" s="329" t="s">
        <v>439</v>
      </c>
      <c r="C101" s="285" t="s">
        <v>185</v>
      </c>
      <c r="D101" s="285" t="s">
        <v>140</v>
      </c>
      <c r="E101" s="285" t="s">
        <v>140</v>
      </c>
      <c r="F101" s="285" t="s">
        <v>106</v>
      </c>
      <c r="G101" s="329" t="s">
        <v>440</v>
      </c>
      <c r="H101" s="227"/>
      <c r="I101" s="227"/>
      <c r="J101" s="231"/>
      <c r="K101" s="231"/>
      <c r="L101" s="230" t="s">
        <v>139</v>
      </c>
      <c r="M101" s="226">
        <v>5134</v>
      </c>
      <c r="N101" s="223">
        <f t="shared" ref="N101" si="11">O101+P101</f>
        <v>0</v>
      </c>
      <c r="O101" s="223"/>
      <c r="P101" s="223"/>
      <c r="Q101" s="237"/>
      <c r="R101" s="237"/>
      <c r="S101" s="238"/>
      <c r="T101" s="237"/>
      <c r="U101" s="237"/>
      <c r="V101" s="237"/>
    </row>
    <row r="102" spans="1:22" ht="27" hidden="1">
      <c r="A102" s="254" t="str">
        <f t="shared" si="9"/>
        <v>71010600000000</v>
      </c>
      <c r="B102" s="329" t="s">
        <v>439</v>
      </c>
      <c r="C102" s="285" t="s">
        <v>106</v>
      </c>
      <c r="D102" s="285" t="s">
        <v>157</v>
      </c>
      <c r="E102" s="285" t="s">
        <v>441</v>
      </c>
      <c r="F102" s="329" t="s">
        <v>441</v>
      </c>
      <c r="G102" s="329" t="s">
        <v>440</v>
      </c>
      <c r="H102" s="221"/>
      <c r="I102" s="271"/>
      <c r="J102" s="272"/>
      <c r="K102" s="272"/>
      <c r="L102" s="273" t="s">
        <v>154</v>
      </c>
      <c r="M102" s="268"/>
      <c r="N102" s="274">
        <f>O102+P102</f>
        <v>0</v>
      </c>
      <c r="O102" s="274">
        <f>SUM(O103)</f>
        <v>0</v>
      </c>
      <c r="P102" s="274">
        <f>SUM(P103)</f>
        <v>0</v>
      </c>
      <c r="Q102" s="237"/>
      <c r="R102" s="237"/>
      <c r="S102" s="238"/>
      <c r="T102" s="237"/>
      <c r="U102" s="237"/>
      <c r="V102" s="237"/>
    </row>
    <row r="103" spans="1:22" hidden="1">
      <c r="A103" s="254" t="str">
        <f t="shared" si="9"/>
        <v>71010600000001</v>
      </c>
      <c r="B103" s="329" t="s">
        <v>439</v>
      </c>
      <c r="C103" s="285" t="s">
        <v>106</v>
      </c>
      <c r="D103" s="285" t="s">
        <v>157</v>
      </c>
      <c r="E103" s="285" t="s">
        <v>441</v>
      </c>
      <c r="F103" s="329" t="s">
        <v>441</v>
      </c>
      <c r="G103" s="329" t="s">
        <v>96</v>
      </c>
      <c r="H103" s="227"/>
      <c r="I103" s="227"/>
      <c r="J103" s="231"/>
      <c r="K103" s="231"/>
      <c r="L103" s="230" t="s">
        <v>139</v>
      </c>
      <c r="M103" s="226">
        <v>5134</v>
      </c>
      <c r="N103" s="223">
        <f t="shared" si="10"/>
        <v>0</v>
      </c>
      <c r="O103" s="223"/>
      <c r="P103" s="223"/>
      <c r="Q103" s="237"/>
      <c r="R103" s="237"/>
      <c r="S103" s="238"/>
      <c r="T103" s="237"/>
      <c r="U103" s="237"/>
      <c r="V103" s="237"/>
    </row>
    <row r="104" spans="1:22" hidden="1">
      <c r="A104" s="254" t="str">
        <f t="shared" si="9"/>
        <v>71010601000000</v>
      </c>
      <c r="B104" s="329" t="s">
        <v>439</v>
      </c>
      <c r="C104" s="285" t="s">
        <v>106</v>
      </c>
      <c r="D104" s="285" t="s">
        <v>157</v>
      </c>
      <c r="E104" s="285" t="s">
        <v>106</v>
      </c>
      <c r="F104" s="329" t="s">
        <v>441</v>
      </c>
      <c r="G104" s="329" t="s">
        <v>440</v>
      </c>
      <c r="H104" s="221"/>
      <c r="I104" s="271"/>
      <c r="J104" s="272"/>
      <c r="K104" s="272"/>
      <c r="L104" s="273" t="s">
        <v>652</v>
      </c>
      <c r="M104" s="268"/>
      <c r="N104" s="274">
        <f>O104+P104</f>
        <v>0</v>
      </c>
      <c r="O104" s="274">
        <f>SUM(O105)</f>
        <v>0</v>
      </c>
      <c r="P104" s="274">
        <f>SUM(P105)</f>
        <v>0</v>
      </c>
      <c r="Q104" s="237"/>
      <c r="R104" s="237"/>
      <c r="S104" s="238"/>
      <c r="T104" s="237"/>
      <c r="U104" s="237"/>
      <c r="V104" s="237"/>
    </row>
    <row r="105" spans="1:22" hidden="1">
      <c r="A105" s="254" t="str">
        <f t="shared" si="9"/>
        <v>71010601000001</v>
      </c>
      <c r="B105" s="329" t="s">
        <v>439</v>
      </c>
      <c r="C105" s="285" t="s">
        <v>106</v>
      </c>
      <c r="D105" s="285" t="s">
        <v>157</v>
      </c>
      <c r="E105" s="285" t="s">
        <v>106</v>
      </c>
      <c r="F105" s="329" t="s">
        <v>441</v>
      </c>
      <c r="G105" s="329" t="s">
        <v>96</v>
      </c>
      <c r="H105" s="227"/>
      <c r="I105" s="227"/>
      <c r="J105" s="231"/>
      <c r="K105" s="231"/>
      <c r="L105" s="230" t="s">
        <v>139</v>
      </c>
      <c r="M105" s="226">
        <v>5134</v>
      </c>
      <c r="N105" s="223">
        <f t="shared" si="10"/>
        <v>0</v>
      </c>
      <c r="O105" s="223"/>
      <c r="P105" s="223"/>
      <c r="Q105" s="237"/>
      <c r="R105" s="237"/>
      <c r="S105" s="238"/>
      <c r="T105" s="237"/>
      <c r="U105" s="237"/>
      <c r="V105" s="237"/>
    </row>
    <row r="106" spans="1:22" ht="27" hidden="1">
      <c r="A106" s="254" t="str">
        <f t="shared" si="9"/>
        <v>71010601010000</v>
      </c>
      <c r="B106" s="329" t="s">
        <v>439</v>
      </c>
      <c r="C106" s="285" t="s">
        <v>106</v>
      </c>
      <c r="D106" s="285" t="s">
        <v>157</v>
      </c>
      <c r="E106" s="285" t="s">
        <v>106</v>
      </c>
      <c r="F106" s="329" t="s">
        <v>106</v>
      </c>
      <c r="G106" s="329" t="s">
        <v>440</v>
      </c>
      <c r="H106" s="221">
        <v>2160</v>
      </c>
      <c r="I106" s="228" t="s">
        <v>106</v>
      </c>
      <c r="J106" s="229">
        <v>6</v>
      </c>
      <c r="K106" s="229">
        <v>0</v>
      </c>
      <c r="L106" s="267" t="s">
        <v>158</v>
      </c>
      <c r="M106" s="268"/>
      <c r="N106" s="269">
        <f>+N108</f>
        <v>0</v>
      </c>
      <c r="O106" s="269">
        <f>+O108</f>
        <v>0</v>
      </c>
      <c r="P106" s="269">
        <f>+P108</f>
        <v>0</v>
      </c>
      <c r="Q106" s="237"/>
      <c r="R106" s="237"/>
      <c r="S106" s="238"/>
      <c r="T106" s="237"/>
      <c r="U106" s="237"/>
      <c r="V106" s="237"/>
    </row>
    <row r="107" spans="1:22" hidden="1">
      <c r="A107" s="254" t="str">
        <f t="shared" si="9"/>
        <v>71010601014729</v>
      </c>
      <c r="B107" s="329" t="s">
        <v>439</v>
      </c>
      <c r="C107" s="285" t="s">
        <v>106</v>
      </c>
      <c r="D107" s="285" t="s">
        <v>157</v>
      </c>
      <c r="E107" s="285" t="s">
        <v>106</v>
      </c>
      <c r="F107" s="285" t="s">
        <v>106</v>
      </c>
      <c r="G107" s="285">
        <v>4729</v>
      </c>
      <c r="H107" s="227"/>
      <c r="I107" s="228"/>
      <c r="J107" s="229"/>
      <c r="K107" s="229"/>
      <c r="L107" s="234" t="s">
        <v>110</v>
      </c>
      <c r="M107" s="220"/>
      <c r="N107" s="235"/>
      <c r="O107" s="235"/>
      <c r="P107" s="235"/>
      <c r="Q107" s="237"/>
      <c r="R107" s="237"/>
      <c r="S107" s="238"/>
      <c r="T107" s="237"/>
      <c r="U107" s="237"/>
      <c r="V107" s="237"/>
    </row>
    <row r="108" spans="1:22" ht="25.5" hidden="1">
      <c r="A108" s="254" t="str">
        <f t="shared" si="9"/>
        <v>71010601014823</v>
      </c>
      <c r="B108" s="329" t="s">
        <v>439</v>
      </c>
      <c r="C108" s="285" t="s">
        <v>106</v>
      </c>
      <c r="D108" s="285" t="s">
        <v>157</v>
      </c>
      <c r="E108" s="285" t="s">
        <v>106</v>
      </c>
      <c r="F108" s="285" t="s">
        <v>106</v>
      </c>
      <c r="G108" s="285">
        <v>4823</v>
      </c>
      <c r="H108" s="221">
        <v>2161</v>
      </c>
      <c r="I108" s="227" t="s">
        <v>106</v>
      </c>
      <c r="J108" s="231">
        <v>6</v>
      </c>
      <c r="K108" s="231">
        <v>1</v>
      </c>
      <c r="L108" s="266" t="s">
        <v>159</v>
      </c>
      <c r="M108" s="232"/>
      <c r="N108" s="235">
        <f>+N110+N113</f>
        <v>0</v>
      </c>
      <c r="O108" s="235">
        <f>+O110+O113</f>
        <v>0</v>
      </c>
      <c r="P108" s="235">
        <f>+P110+P113</f>
        <v>0</v>
      </c>
      <c r="Q108" s="237"/>
      <c r="R108" s="237"/>
      <c r="S108" s="238"/>
      <c r="T108" s="237"/>
      <c r="U108" s="237"/>
      <c r="V108" s="237"/>
    </row>
    <row r="109" spans="1:22" hidden="1">
      <c r="A109" s="254" t="str">
        <f t="shared" si="9"/>
        <v>71010601020000</v>
      </c>
      <c r="B109" s="329" t="s">
        <v>439</v>
      </c>
      <c r="C109" s="285" t="s">
        <v>106</v>
      </c>
      <c r="D109" s="285" t="s">
        <v>157</v>
      </c>
      <c r="E109" s="285" t="s">
        <v>106</v>
      </c>
      <c r="F109" s="329" t="s">
        <v>140</v>
      </c>
      <c r="G109" s="329" t="s">
        <v>440</v>
      </c>
      <c r="H109" s="227"/>
      <c r="I109" s="227"/>
      <c r="J109" s="231"/>
      <c r="K109" s="231"/>
      <c r="L109" s="234" t="s">
        <v>108</v>
      </c>
      <c r="M109" s="220"/>
      <c r="N109" s="235"/>
      <c r="O109" s="235"/>
      <c r="P109" s="235"/>
      <c r="Q109" s="237"/>
      <c r="R109" s="237"/>
      <c r="S109" s="238"/>
      <c r="T109" s="237"/>
      <c r="U109" s="237"/>
      <c r="V109" s="237"/>
    </row>
    <row r="110" spans="1:22" ht="40.5" hidden="1">
      <c r="A110" s="254" t="str">
        <f t="shared" si="9"/>
        <v>71010601024241</v>
      </c>
      <c r="B110" s="329" t="s">
        <v>439</v>
      </c>
      <c r="C110" s="285" t="s">
        <v>106</v>
      </c>
      <c r="D110" s="285" t="s">
        <v>157</v>
      </c>
      <c r="E110" s="285" t="s">
        <v>106</v>
      </c>
      <c r="F110" s="285" t="s">
        <v>140</v>
      </c>
      <c r="G110" s="285">
        <v>4241</v>
      </c>
      <c r="H110" s="221"/>
      <c r="I110" s="271"/>
      <c r="J110" s="272"/>
      <c r="K110" s="272"/>
      <c r="L110" s="273" t="s">
        <v>160</v>
      </c>
      <c r="M110" s="268"/>
      <c r="N110" s="274">
        <f>O110+P110</f>
        <v>0</v>
      </c>
      <c r="O110" s="274">
        <f>SUM(O111:O112)</f>
        <v>0</v>
      </c>
      <c r="P110" s="274">
        <f>SUM(P111:P112)</f>
        <v>0</v>
      </c>
      <c r="Q110" s="237"/>
      <c r="R110" s="237"/>
      <c r="S110" s="238"/>
      <c r="T110" s="237"/>
      <c r="U110" s="237"/>
      <c r="V110" s="237"/>
    </row>
    <row r="111" spans="1:22" hidden="1">
      <c r="A111" s="254" t="str">
        <f t="shared" si="9"/>
        <v>71010601024823</v>
      </c>
      <c r="B111" s="329" t="s">
        <v>439</v>
      </c>
      <c r="C111" s="285" t="s">
        <v>106</v>
      </c>
      <c r="D111" s="285" t="s">
        <v>157</v>
      </c>
      <c r="E111" s="285" t="s">
        <v>106</v>
      </c>
      <c r="F111" s="285" t="s">
        <v>140</v>
      </c>
      <c r="G111" s="285">
        <v>4823</v>
      </c>
      <c r="H111" s="227"/>
      <c r="I111" s="227"/>
      <c r="J111" s="231"/>
      <c r="K111" s="231"/>
      <c r="L111" s="230" t="s">
        <v>161</v>
      </c>
      <c r="M111" s="226">
        <v>4729</v>
      </c>
      <c r="N111" s="223">
        <f t="shared" ref="N111:N115" si="12">O111+P111</f>
        <v>0</v>
      </c>
      <c r="O111" s="223"/>
      <c r="P111" s="223"/>
      <c r="Q111" s="237"/>
      <c r="R111" s="237"/>
      <c r="S111" s="238"/>
      <c r="T111" s="237"/>
      <c r="U111" s="237"/>
      <c r="V111" s="237"/>
    </row>
    <row r="112" spans="1:22" hidden="1">
      <c r="A112" s="254" t="str">
        <f t="shared" si="9"/>
        <v>71020000000000</v>
      </c>
      <c r="B112" s="329" t="s">
        <v>439</v>
      </c>
      <c r="C112" s="285" t="s">
        <v>140</v>
      </c>
      <c r="D112" s="285" t="s">
        <v>441</v>
      </c>
      <c r="E112" s="285" t="s">
        <v>441</v>
      </c>
      <c r="F112" s="329" t="s">
        <v>441</v>
      </c>
      <c r="G112" s="329" t="s">
        <v>440</v>
      </c>
      <c r="H112" s="227"/>
      <c r="I112" s="227"/>
      <c r="J112" s="231"/>
      <c r="K112" s="231"/>
      <c r="L112" s="230" t="s">
        <v>133</v>
      </c>
      <c r="M112" s="226">
        <v>4823</v>
      </c>
      <c r="N112" s="223">
        <f t="shared" si="12"/>
        <v>0</v>
      </c>
      <c r="O112" s="223"/>
      <c r="P112" s="223"/>
      <c r="Q112" s="237"/>
      <c r="R112" s="237"/>
      <c r="S112" s="238"/>
      <c r="T112" s="237"/>
      <c r="U112" s="237"/>
      <c r="V112" s="237"/>
    </row>
    <row r="113" spans="1:22" ht="40.5" hidden="1">
      <c r="A113" s="254" t="str">
        <f t="shared" si="9"/>
        <v>71020000000001</v>
      </c>
      <c r="B113" s="329" t="s">
        <v>439</v>
      </c>
      <c r="C113" s="285" t="s">
        <v>140</v>
      </c>
      <c r="D113" s="285" t="s">
        <v>441</v>
      </c>
      <c r="E113" s="285" t="s">
        <v>441</v>
      </c>
      <c r="F113" s="285" t="s">
        <v>441</v>
      </c>
      <c r="G113" s="329" t="s">
        <v>96</v>
      </c>
      <c r="H113" s="221"/>
      <c r="I113" s="271"/>
      <c r="J113" s="272"/>
      <c r="K113" s="272"/>
      <c r="L113" s="273" t="s">
        <v>162</v>
      </c>
      <c r="M113" s="268"/>
      <c r="N113" s="274">
        <f>O113+P113</f>
        <v>0</v>
      </c>
      <c r="O113" s="274">
        <f>SUM(O114:O115)</f>
        <v>0</v>
      </c>
      <c r="P113" s="274">
        <f>SUM(P114:P115)</f>
        <v>0</v>
      </c>
      <c r="Q113" s="237"/>
      <c r="R113" s="237"/>
      <c r="S113" s="238"/>
      <c r="T113" s="237"/>
      <c r="U113" s="237"/>
      <c r="V113" s="237"/>
    </row>
    <row r="114" spans="1:22" hidden="1">
      <c r="A114" s="254" t="str">
        <f t="shared" si="9"/>
        <v>71020200000000</v>
      </c>
      <c r="B114" s="329" t="s">
        <v>439</v>
      </c>
      <c r="C114" s="285" t="s">
        <v>140</v>
      </c>
      <c r="D114" s="285" t="s">
        <v>140</v>
      </c>
      <c r="E114" s="285" t="s">
        <v>441</v>
      </c>
      <c r="F114" s="285" t="s">
        <v>441</v>
      </c>
      <c r="G114" s="329" t="s">
        <v>440</v>
      </c>
      <c r="H114" s="227"/>
      <c r="I114" s="227"/>
      <c r="J114" s="231"/>
      <c r="K114" s="231"/>
      <c r="L114" s="230" t="s">
        <v>126</v>
      </c>
      <c r="M114" s="226">
        <v>4241</v>
      </c>
      <c r="N114" s="223">
        <f t="shared" si="12"/>
        <v>0</v>
      </c>
      <c r="O114" s="223"/>
      <c r="P114" s="223"/>
      <c r="Q114" s="237"/>
      <c r="R114" s="237"/>
      <c r="S114" s="238"/>
      <c r="T114" s="237"/>
      <c r="U114" s="237"/>
      <c r="V114" s="237"/>
    </row>
    <row r="115" spans="1:22" hidden="1">
      <c r="A115" s="254" t="str">
        <f t="shared" si="9"/>
        <v>71020200000001</v>
      </c>
      <c r="B115" s="329" t="s">
        <v>439</v>
      </c>
      <c r="C115" s="285" t="s">
        <v>140</v>
      </c>
      <c r="D115" s="285" t="s">
        <v>140</v>
      </c>
      <c r="E115" s="285" t="s">
        <v>441</v>
      </c>
      <c r="F115" s="285" t="s">
        <v>441</v>
      </c>
      <c r="G115" s="329" t="s">
        <v>96</v>
      </c>
      <c r="H115" s="227"/>
      <c r="I115" s="227"/>
      <c r="J115" s="231"/>
      <c r="K115" s="231"/>
      <c r="L115" s="230" t="s">
        <v>133</v>
      </c>
      <c r="M115" s="226">
        <v>4823</v>
      </c>
      <c r="N115" s="223">
        <f t="shared" si="12"/>
        <v>0</v>
      </c>
      <c r="O115" s="223"/>
      <c r="P115" s="223"/>
      <c r="Q115" s="237"/>
      <c r="R115" s="237"/>
      <c r="S115" s="238"/>
      <c r="T115" s="237"/>
      <c r="U115" s="237"/>
      <c r="V115" s="237"/>
    </row>
    <row r="116" spans="1:22" hidden="1">
      <c r="A116" s="254" t="str">
        <f t="shared" si="9"/>
        <v>71020201000000</v>
      </c>
      <c r="B116" s="329" t="s">
        <v>439</v>
      </c>
      <c r="C116" s="285" t="s">
        <v>140</v>
      </c>
      <c r="D116" s="285" t="s">
        <v>140</v>
      </c>
      <c r="E116" s="285" t="s">
        <v>106</v>
      </c>
      <c r="F116" s="285" t="s">
        <v>441</v>
      </c>
      <c r="G116" s="329" t="s">
        <v>440</v>
      </c>
      <c r="H116" s="231">
        <v>2200</v>
      </c>
      <c r="I116" s="263" t="s">
        <v>140</v>
      </c>
      <c r="J116" s="264">
        <v>0</v>
      </c>
      <c r="K116" s="264">
        <v>0</v>
      </c>
      <c r="L116" s="260" t="s">
        <v>163</v>
      </c>
      <c r="M116" s="265"/>
      <c r="N116" s="262">
        <f>+N118+N135</f>
        <v>0</v>
      </c>
      <c r="O116" s="262">
        <f>+O118+O135</f>
        <v>0</v>
      </c>
      <c r="P116" s="262">
        <f>+P118+P135</f>
        <v>0</v>
      </c>
      <c r="Q116" s="237"/>
      <c r="R116" s="237"/>
      <c r="S116" s="238"/>
      <c r="T116" s="237"/>
      <c r="U116" s="237"/>
      <c r="V116" s="237"/>
    </row>
    <row r="117" spans="1:22" hidden="1">
      <c r="A117" s="254" t="str">
        <f t="shared" si="9"/>
        <v>71020201000001</v>
      </c>
      <c r="B117" s="329" t="s">
        <v>439</v>
      </c>
      <c r="C117" s="285" t="s">
        <v>140</v>
      </c>
      <c r="D117" s="285" t="s">
        <v>140</v>
      </c>
      <c r="E117" s="285" t="s">
        <v>106</v>
      </c>
      <c r="F117" s="285" t="s">
        <v>441</v>
      </c>
      <c r="G117" s="329" t="s">
        <v>96</v>
      </c>
      <c r="H117" s="227"/>
      <c r="I117" s="228"/>
      <c r="J117" s="229"/>
      <c r="K117" s="229"/>
      <c r="L117" s="234" t="s">
        <v>108</v>
      </c>
      <c r="M117" s="220"/>
      <c r="N117" s="235"/>
      <c r="O117" s="235"/>
      <c r="P117" s="235"/>
      <c r="Q117" s="237"/>
      <c r="R117" s="237"/>
      <c r="S117" s="238"/>
      <c r="T117" s="237"/>
      <c r="U117" s="237"/>
      <c r="V117" s="237"/>
    </row>
    <row r="118" spans="1:22" hidden="1">
      <c r="A118" s="254" t="str">
        <f t="shared" si="9"/>
        <v>71020201010000</v>
      </c>
      <c r="B118" s="329" t="s">
        <v>439</v>
      </c>
      <c r="C118" s="285" t="s">
        <v>140</v>
      </c>
      <c r="D118" s="285" t="s">
        <v>140</v>
      </c>
      <c r="E118" s="285" t="s">
        <v>106</v>
      </c>
      <c r="F118" s="285" t="s">
        <v>106</v>
      </c>
      <c r="G118" s="329" t="s">
        <v>440</v>
      </c>
      <c r="H118" s="221">
        <v>2220</v>
      </c>
      <c r="I118" s="228" t="s">
        <v>140</v>
      </c>
      <c r="J118" s="229">
        <v>2</v>
      </c>
      <c r="K118" s="229">
        <v>0</v>
      </c>
      <c r="L118" s="267" t="s">
        <v>164</v>
      </c>
      <c r="M118" s="268"/>
      <c r="N118" s="269">
        <f>+N120</f>
        <v>0</v>
      </c>
      <c r="O118" s="269">
        <f>+O120</f>
        <v>0</v>
      </c>
      <c r="P118" s="269">
        <f>+P120</f>
        <v>0</v>
      </c>
      <c r="Q118" s="237"/>
      <c r="R118" s="237"/>
      <c r="S118" s="238"/>
      <c r="T118" s="237"/>
      <c r="U118" s="237"/>
      <c r="V118" s="237"/>
    </row>
    <row r="119" spans="1:22" hidden="1">
      <c r="A119" s="254" t="str">
        <f t="shared" si="9"/>
        <v>71020201014239</v>
      </c>
      <c r="B119" s="329" t="s">
        <v>439</v>
      </c>
      <c r="C119" s="285" t="s">
        <v>140</v>
      </c>
      <c r="D119" s="285" t="s">
        <v>140</v>
      </c>
      <c r="E119" s="285" t="s">
        <v>106</v>
      </c>
      <c r="F119" s="285" t="s">
        <v>106</v>
      </c>
      <c r="G119" s="285">
        <v>4239</v>
      </c>
      <c r="H119" s="227"/>
      <c r="I119" s="228"/>
      <c r="J119" s="229"/>
      <c r="K119" s="229"/>
      <c r="L119" s="234" t="s">
        <v>110</v>
      </c>
      <c r="M119" s="220"/>
      <c r="N119" s="235"/>
      <c r="O119" s="235"/>
      <c r="P119" s="235"/>
      <c r="Q119" s="237"/>
      <c r="R119" s="237"/>
      <c r="S119" s="238"/>
      <c r="T119" s="237"/>
      <c r="U119" s="237"/>
      <c r="V119" s="237"/>
    </row>
    <row r="120" spans="1:22" hidden="1">
      <c r="A120" s="254" t="str">
        <f t="shared" si="9"/>
        <v>71020201014261</v>
      </c>
      <c r="B120" s="329" t="s">
        <v>439</v>
      </c>
      <c r="C120" s="285" t="s">
        <v>140</v>
      </c>
      <c r="D120" s="285" t="s">
        <v>140</v>
      </c>
      <c r="E120" s="285" t="s">
        <v>106</v>
      </c>
      <c r="F120" s="285" t="s">
        <v>106</v>
      </c>
      <c r="G120" s="285">
        <v>4261</v>
      </c>
      <c r="H120" s="221">
        <v>2221</v>
      </c>
      <c r="I120" s="227" t="s">
        <v>140</v>
      </c>
      <c r="J120" s="231">
        <v>2</v>
      </c>
      <c r="K120" s="231">
        <v>1</v>
      </c>
      <c r="L120" s="266" t="s">
        <v>165</v>
      </c>
      <c r="M120" s="232"/>
      <c r="N120" s="235">
        <f>+N122</f>
        <v>0</v>
      </c>
      <c r="O120" s="235">
        <f>+O122</f>
        <v>0</v>
      </c>
      <c r="P120" s="235">
        <f>+P122</f>
        <v>0</v>
      </c>
      <c r="Q120" s="237"/>
      <c r="R120" s="237"/>
      <c r="S120" s="238"/>
      <c r="T120" s="237"/>
      <c r="U120" s="237"/>
      <c r="V120" s="237"/>
    </row>
    <row r="121" spans="1:22" hidden="1">
      <c r="A121" s="254" t="str">
        <f t="shared" si="9"/>
        <v>71020201014264</v>
      </c>
      <c r="B121" s="285" t="s">
        <v>439</v>
      </c>
      <c r="C121" s="285" t="s">
        <v>140</v>
      </c>
      <c r="D121" s="285" t="s">
        <v>140</v>
      </c>
      <c r="E121" s="285" t="s">
        <v>106</v>
      </c>
      <c r="F121" s="285" t="s">
        <v>106</v>
      </c>
      <c r="G121" s="285">
        <v>4264</v>
      </c>
      <c r="H121" s="227"/>
      <c r="I121" s="227"/>
      <c r="J121" s="231"/>
      <c r="K121" s="231"/>
      <c r="L121" s="234" t="s">
        <v>108</v>
      </c>
      <c r="M121" s="220"/>
      <c r="N121" s="235"/>
      <c r="O121" s="235"/>
      <c r="P121" s="235"/>
      <c r="Q121" s="237"/>
      <c r="R121" s="237"/>
      <c r="S121" s="238"/>
      <c r="T121" s="237"/>
      <c r="U121" s="237"/>
      <c r="V121" s="237"/>
    </row>
    <row r="122" spans="1:22" hidden="1">
      <c r="A122" s="254" t="str">
        <f t="shared" si="9"/>
        <v>71020201014639</v>
      </c>
      <c r="B122" s="329" t="s">
        <v>439</v>
      </c>
      <c r="C122" s="285" t="s">
        <v>140</v>
      </c>
      <c r="D122" s="285" t="s">
        <v>140</v>
      </c>
      <c r="E122" s="285" t="s">
        <v>106</v>
      </c>
      <c r="F122" s="285" t="s">
        <v>106</v>
      </c>
      <c r="G122" s="285">
        <v>4639</v>
      </c>
      <c r="H122" s="221"/>
      <c r="I122" s="271"/>
      <c r="J122" s="272"/>
      <c r="K122" s="272"/>
      <c r="L122" s="273" t="s">
        <v>166</v>
      </c>
      <c r="M122" s="268"/>
      <c r="N122" s="274">
        <f>O122+P122</f>
        <v>0</v>
      </c>
      <c r="O122" s="274">
        <f>SUM(O123:O134)</f>
        <v>0</v>
      </c>
      <c r="P122" s="274">
        <f>SUM(P123:P134)</f>
        <v>0</v>
      </c>
      <c r="Q122" s="237"/>
      <c r="R122" s="237"/>
      <c r="S122" s="238"/>
      <c r="T122" s="237"/>
      <c r="U122" s="237"/>
      <c r="V122" s="237"/>
    </row>
    <row r="123" spans="1:22" hidden="1">
      <c r="A123" s="254" t="str">
        <f t="shared" si="9"/>
        <v>71020500000000</v>
      </c>
      <c r="B123" s="329" t="s">
        <v>439</v>
      </c>
      <c r="C123" s="285" t="s">
        <v>140</v>
      </c>
      <c r="D123" s="285" t="s">
        <v>149</v>
      </c>
      <c r="E123" s="285" t="s">
        <v>441</v>
      </c>
      <c r="F123" s="285" t="s">
        <v>441</v>
      </c>
      <c r="G123" s="329" t="s">
        <v>440</v>
      </c>
      <c r="H123" s="221"/>
      <c r="I123" s="227"/>
      <c r="J123" s="231"/>
      <c r="K123" s="231"/>
      <c r="L123" s="234" t="s">
        <v>116</v>
      </c>
      <c r="M123" s="276">
        <v>4214</v>
      </c>
      <c r="N123" s="223">
        <f t="shared" ref="N123:N134" si="13">O123+P123</f>
        <v>0</v>
      </c>
      <c r="O123" s="223"/>
      <c r="P123" s="223"/>
      <c r="Q123" s="237"/>
      <c r="R123" s="237"/>
      <c r="S123" s="238"/>
      <c r="T123" s="237"/>
      <c r="U123" s="237"/>
      <c r="V123" s="237"/>
    </row>
    <row r="124" spans="1:22" hidden="1">
      <c r="B124" s="329"/>
      <c r="G124" s="329"/>
      <c r="H124" s="221"/>
      <c r="I124" s="227"/>
      <c r="J124" s="231"/>
      <c r="K124" s="231"/>
      <c r="L124" s="278" t="s">
        <v>680</v>
      </c>
      <c r="M124" s="276">
        <v>4234</v>
      </c>
      <c r="N124" s="223">
        <f t="shared" si="13"/>
        <v>0</v>
      </c>
      <c r="O124" s="223"/>
      <c r="P124" s="223"/>
      <c r="Q124" s="237"/>
      <c r="R124" s="237"/>
      <c r="S124" s="238"/>
      <c r="T124" s="237"/>
      <c r="U124" s="237"/>
      <c r="V124" s="237"/>
    </row>
    <row r="125" spans="1:22" hidden="1">
      <c r="A125" s="254" t="str">
        <f t="shared" si="9"/>
        <v>71020500000001</v>
      </c>
      <c r="B125" s="329" t="s">
        <v>439</v>
      </c>
      <c r="C125" s="285" t="s">
        <v>140</v>
      </c>
      <c r="D125" s="285" t="s">
        <v>149</v>
      </c>
      <c r="E125" s="285" t="s">
        <v>441</v>
      </c>
      <c r="F125" s="285" t="s">
        <v>441</v>
      </c>
      <c r="G125" s="329" t="s">
        <v>96</v>
      </c>
      <c r="H125" s="221"/>
      <c r="I125" s="227"/>
      <c r="J125" s="231"/>
      <c r="K125" s="231"/>
      <c r="L125" s="230" t="s">
        <v>125</v>
      </c>
      <c r="M125" s="276">
        <v>4239</v>
      </c>
      <c r="N125" s="223">
        <f t="shared" si="13"/>
        <v>0</v>
      </c>
      <c r="O125" s="223"/>
      <c r="P125" s="223"/>
      <c r="Q125" s="237"/>
      <c r="R125" s="237"/>
      <c r="S125" s="238"/>
      <c r="T125" s="237"/>
      <c r="U125" s="237"/>
      <c r="V125" s="237"/>
    </row>
    <row r="126" spans="1:22" hidden="1">
      <c r="A126" s="254" t="str">
        <f t="shared" si="9"/>
        <v>71020501000000</v>
      </c>
      <c r="B126" s="329" t="s">
        <v>439</v>
      </c>
      <c r="C126" s="285" t="s">
        <v>140</v>
      </c>
      <c r="D126" s="285" t="s">
        <v>149</v>
      </c>
      <c r="E126" s="285" t="s">
        <v>106</v>
      </c>
      <c r="F126" s="285" t="s">
        <v>441</v>
      </c>
      <c r="G126" s="329" t="s">
        <v>440</v>
      </c>
      <c r="H126" s="221"/>
      <c r="I126" s="227"/>
      <c r="J126" s="231"/>
      <c r="K126" s="231"/>
      <c r="L126" s="230" t="s">
        <v>126</v>
      </c>
      <c r="M126" s="226">
        <v>4241</v>
      </c>
      <c r="N126" s="223">
        <f t="shared" si="13"/>
        <v>0</v>
      </c>
      <c r="O126" s="223"/>
      <c r="P126" s="223"/>
      <c r="Q126" s="237"/>
      <c r="R126" s="237"/>
      <c r="S126" s="238"/>
      <c r="T126" s="237"/>
      <c r="U126" s="237"/>
      <c r="V126" s="237"/>
    </row>
    <row r="127" spans="1:22" ht="25.5" hidden="1" customHeight="1">
      <c r="A127" s="254" t="str">
        <f t="shared" si="9"/>
        <v>71020501000001</v>
      </c>
      <c r="B127" s="329" t="s">
        <v>439</v>
      </c>
      <c r="C127" s="285" t="s">
        <v>140</v>
      </c>
      <c r="D127" s="285" t="s">
        <v>149</v>
      </c>
      <c r="E127" s="285" t="s">
        <v>106</v>
      </c>
      <c r="F127" s="285" t="s">
        <v>441</v>
      </c>
      <c r="G127" s="329" t="s">
        <v>96</v>
      </c>
      <c r="H127" s="221"/>
      <c r="I127" s="227"/>
      <c r="J127" s="231"/>
      <c r="K127" s="231"/>
      <c r="L127" s="230" t="s">
        <v>127</v>
      </c>
      <c r="M127" s="276">
        <v>4252</v>
      </c>
      <c r="N127" s="223">
        <f t="shared" si="13"/>
        <v>0</v>
      </c>
      <c r="O127" s="223"/>
      <c r="P127" s="223"/>
      <c r="Q127" s="237"/>
      <c r="R127" s="237"/>
      <c r="S127" s="238"/>
      <c r="T127" s="237"/>
      <c r="U127" s="237"/>
      <c r="V127" s="237"/>
    </row>
    <row r="128" spans="1:22" hidden="1">
      <c r="A128" s="254" t="str">
        <f t="shared" si="9"/>
        <v>71020501010000</v>
      </c>
      <c r="B128" s="329" t="s">
        <v>439</v>
      </c>
      <c r="C128" s="285" t="s">
        <v>140</v>
      </c>
      <c r="D128" s="285" t="s">
        <v>149</v>
      </c>
      <c r="E128" s="285" t="s">
        <v>106</v>
      </c>
      <c r="F128" s="285" t="s">
        <v>106</v>
      </c>
      <c r="G128" s="329" t="s">
        <v>440</v>
      </c>
      <c r="H128" s="221"/>
      <c r="I128" s="227"/>
      <c r="J128" s="231"/>
      <c r="K128" s="231"/>
      <c r="L128" s="230" t="s">
        <v>128</v>
      </c>
      <c r="M128" s="276">
        <v>4261</v>
      </c>
      <c r="N128" s="223">
        <f t="shared" si="13"/>
        <v>0</v>
      </c>
      <c r="O128" s="223"/>
      <c r="P128" s="223"/>
      <c r="Q128" s="237"/>
      <c r="R128" s="237"/>
      <c r="S128" s="238"/>
      <c r="T128" s="237"/>
      <c r="U128" s="237"/>
      <c r="V128" s="237"/>
    </row>
    <row r="129" spans="1:22" hidden="1">
      <c r="A129" s="254" t="str">
        <f t="shared" si="9"/>
        <v>71020501014216</v>
      </c>
      <c r="B129" s="329" t="s">
        <v>439</v>
      </c>
      <c r="C129" s="285" t="s">
        <v>140</v>
      </c>
      <c r="D129" s="285" t="s">
        <v>149</v>
      </c>
      <c r="E129" s="285" t="s">
        <v>106</v>
      </c>
      <c r="F129" s="285" t="s">
        <v>106</v>
      </c>
      <c r="G129" s="285">
        <v>4216</v>
      </c>
      <c r="H129" s="279"/>
      <c r="I129" s="280"/>
      <c r="J129" s="281"/>
      <c r="K129" s="282"/>
      <c r="L129" s="283" t="s">
        <v>129</v>
      </c>
      <c r="M129" s="276">
        <v>4264</v>
      </c>
      <c r="N129" s="223">
        <f t="shared" si="13"/>
        <v>0</v>
      </c>
      <c r="O129" s="223"/>
      <c r="P129" s="223"/>
      <c r="Q129" s="237"/>
      <c r="R129" s="237"/>
      <c r="S129" s="238"/>
      <c r="T129" s="237"/>
      <c r="U129" s="237"/>
      <c r="V129" s="237"/>
    </row>
    <row r="130" spans="1:22" hidden="1">
      <c r="A130" s="254" t="str">
        <f t="shared" si="9"/>
        <v>71020501014239</v>
      </c>
      <c r="B130" s="329" t="s">
        <v>439</v>
      </c>
      <c r="C130" s="285" t="s">
        <v>140</v>
      </c>
      <c r="D130" s="285" t="s">
        <v>149</v>
      </c>
      <c r="E130" s="285" t="s">
        <v>106</v>
      </c>
      <c r="F130" s="285" t="s">
        <v>106</v>
      </c>
      <c r="G130" s="285">
        <v>4239</v>
      </c>
      <c r="H130" s="221"/>
      <c r="I130" s="227"/>
      <c r="J130" s="231"/>
      <c r="K130" s="231"/>
      <c r="L130" s="230" t="s">
        <v>364</v>
      </c>
      <c r="M130" s="226">
        <v>4269</v>
      </c>
      <c r="N130" s="223">
        <f t="shared" si="13"/>
        <v>0</v>
      </c>
      <c r="O130" s="223"/>
      <c r="P130" s="223"/>
      <c r="Q130" s="237"/>
      <c r="R130" s="237"/>
      <c r="S130" s="238"/>
      <c r="T130" s="237"/>
      <c r="U130" s="237"/>
      <c r="V130" s="237"/>
    </row>
    <row r="131" spans="1:22" hidden="1">
      <c r="A131" s="254" t="str">
        <f t="shared" si="9"/>
        <v>71020501014264</v>
      </c>
      <c r="B131" s="329" t="s">
        <v>439</v>
      </c>
      <c r="C131" s="285" t="s">
        <v>140</v>
      </c>
      <c r="D131" s="285" t="s">
        <v>149</v>
      </c>
      <c r="E131" s="285" t="s">
        <v>106</v>
      </c>
      <c r="F131" s="285" t="s">
        <v>106</v>
      </c>
      <c r="G131" s="285">
        <v>4264</v>
      </c>
      <c r="H131" s="221"/>
      <c r="I131" s="227"/>
      <c r="J131" s="231"/>
      <c r="K131" s="231"/>
      <c r="L131" s="234" t="s">
        <v>173</v>
      </c>
      <c r="M131" s="220">
        <v>5112</v>
      </c>
      <c r="N131" s="223">
        <f t="shared" si="13"/>
        <v>0</v>
      </c>
      <c r="O131" s="223"/>
      <c r="P131" s="223"/>
      <c r="Q131" s="237"/>
      <c r="R131" s="237"/>
      <c r="S131" s="238"/>
      <c r="T131" s="237"/>
      <c r="U131" s="237"/>
      <c r="V131" s="237"/>
    </row>
    <row r="132" spans="1:22" hidden="1">
      <c r="A132" s="254" t="str">
        <f t="shared" si="9"/>
        <v>71020501014639</v>
      </c>
      <c r="B132" s="329" t="s">
        <v>439</v>
      </c>
      <c r="C132" s="285" t="s">
        <v>140</v>
      </c>
      <c r="D132" s="285" t="s">
        <v>149</v>
      </c>
      <c r="E132" s="285" t="s">
        <v>106</v>
      </c>
      <c r="F132" s="285" t="s">
        <v>106</v>
      </c>
      <c r="G132" s="285">
        <v>4639</v>
      </c>
      <c r="H132" s="221"/>
      <c r="I132" s="227"/>
      <c r="J132" s="231"/>
      <c r="K132" s="231"/>
      <c r="L132" s="234" t="s">
        <v>174</v>
      </c>
      <c r="M132" s="276">
        <v>5113</v>
      </c>
      <c r="N132" s="223">
        <f t="shared" si="13"/>
        <v>0</v>
      </c>
      <c r="O132" s="223"/>
      <c r="P132" s="223"/>
      <c r="Q132" s="237"/>
      <c r="R132" s="237"/>
      <c r="S132" s="238"/>
      <c r="T132" s="237"/>
      <c r="U132" s="237"/>
      <c r="V132" s="237"/>
    </row>
    <row r="133" spans="1:22" hidden="1">
      <c r="A133" s="284" t="str">
        <f t="shared" si="9"/>
        <v>71020501020000</v>
      </c>
      <c r="B133" s="329" t="s">
        <v>439</v>
      </c>
      <c r="C133" s="285" t="s">
        <v>140</v>
      </c>
      <c r="D133" s="285" t="s">
        <v>149</v>
      </c>
      <c r="E133" s="285" t="s">
        <v>106</v>
      </c>
      <c r="F133" s="285" t="s">
        <v>140</v>
      </c>
      <c r="G133" s="329" t="s">
        <v>440</v>
      </c>
      <c r="H133" s="221"/>
      <c r="I133" s="227"/>
      <c r="J133" s="231"/>
      <c r="K133" s="231"/>
      <c r="L133" s="230" t="s">
        <v>136</v>
      </c>
      <c r="M133" s="226">
        <v>5122</v>
      </c>
      <c r="N133" s="223">
        <f t="shared" si="13"/>
        <v>0</v>
      </c>
      <c r="O133" s="223"/>
      <c r="P133" s="223"/>
      <c r="Q133" s="237"/>
      <c r="R133" s="237"/>
      <c r="S133" s="238"/>
      <c r="T133" s="237"/>
      <c r="U133" s="237"/>
      <c r="V133" s="237"/>
    </row>
    <row r="134" spans="1:22" hidden="1">
      <c r="A134" s="284" t="str">
        <f t="shared" si="9"/>
        <v>71020501024512</v>
      </c>
      <c r="B134" s="329" t="s">
        <v>439</v>
      </c>
      <c r="C134" s="285" t="s">
        <v>140</v>
      </c>
      <c r="D134" s="285" t="s">
        <v>149</v>
      </c>
      <c r="E134" s="285" t="s">
        <v>106</v>
      </c>
      <c r="F134" s="285" t="s">
        <v>140</v>
      </c>
      <c r="G134" s="285" t="s">
        <v>229</v>
      </c>
      <c r="H134" s="221"/>
      <c r="I134" s="227"/>
      <c r="J134" s="231"/>
      <c r="K134" s="231"/>
      <c r="L134" s="230" t="s">
        <v>137</v>
      </c>
      <c r="M134" s="226">
        <v>5129</v>
      </c>
      <c r="N134" s="223">
        <f t="shared" si="13"/>
        <v>0</v>
      </c>
      <c r="O134" s="223"/>
      <c r="P134" s="223"/>
      <c r="Q134" s="237"/>
      <c r="R134" s="237"/>
      <c r="S134" s="238"/>
      <c r="T134" s="237"/>
      <c r="U134" s="237"/>
      <c r="V134" s="237"/>
    </row>
    <row r="135" spans="1:22" hidden="1">
      <c r="A135" s="254" t="str">
        <f t="shared" si="9"/>
        <v>71040000000000</v>
      </c>
      <c r="B135" s="329" t="s">
        <v>439</v>
      </c>
      <c r="C135" s="285" t="s">
        <v>155</v>
      </c>
      <c r="D135" s="285" t="s">
        <v>441</v>
      </c>
      <c r="E135" s="285" t="s">
        <v>441</v>
      </c>
      <c r="F135" s="285" t="s">
        <v>441</v>
      </c>
      <c r="G135" s="329" t="s">
        <v>440</v>
      </c>
      <c r="H135" s="221">
        <v>2250</v>
      </c>
      <c r="I135" s="228" t="s">
        <v>140</v>
      </c>
      <c r="J135" s="229">
        <v>5</v>
      </c>
      <c r="K135" s="229">
        <v>0</v>
      </c>
      <c r="L135" s="267" t="s">
        <v>168</v>
      </c>
      <c r="M135" s="268"/>
      <c r="N135" s="269">
        <f>+N137</f>
        <v>0</v>
      </c>
      <c r="O135" s="269">
        <f>+O137</f>
        <v>0</v>
      </c>
      <c r="P135" s="269">
        <f>+P137</f>
        <v>0</v>
      </c>
      <c r="Q135" s="237"/>
      <c r="R135" s="237"/>
      <c r="S135" s="238"/>
      <c r="T135" s="237"/>
      <c r="U135" s="237"/>
      <c r="V135" s="237"/>
    </row>
    <row r="136" spans="1:22" hidden="1">
      <c r="A136" s="254" t="str">
        <f t="shared" si="9"/>
        <v>71040000000001</v>
      </c>
      <c r="B136" s="329" t="s">
        <v>439</v>
      </c>
      <c r="C136" s="285" t="s">
        <v>155</v>
      </c>
      <c r="D136" s="285" t="s">
        <v>441</v>
      </c>
      <c r="E136" s="285" t="s">
        <v>441</v>
      </c>
      <c r="F136" s="285" t="s">
        <v>441</v>
      </c>
      <c r="G136" s="329" t="s">
        <v>96</v>
      </c>
      <c r="H136" s="227"/>
      <c r="I136" s="228"/>
      <c r="J136" s="229"/>
      <c r="K136" s="229"/>
      <c r="L136" s="234" t="s">
        <v>110</v>
      </c>
      <c r="M136" s="220"/>
      <c r="N136" s="235"/>
      <c r="O136" s="235"/>
      <c r="P136" s="235"/>
      <c r="Q136" s="237"/>
      <c r="R136" s="237"/>
      <c r="S136" s="238"/>
      <c r="T136" s="237"/>
      <c r="U136" s="237"/>
      <c r="V136" s="237"/>
    </row>
    <row r="137" spans="1:22" hidden="1">
      <c r="A137" s="254" t="str">
        <f t="shared" si="9"/>
        <v>71040200000000</v>
      </c>
      <c r="B137" s="329" t="s">
        <v>439</v>
      </c>
      <c r="C137" s="285" t="s">
        <v>155</v>
      </c>
      <c r="D137" s="285" t="s">
        <v>140</v>
      </c>
      <c r="E137" s="285" t="s">
        <v>441</v>
      </c>
      <c r="F137" s="285" t="s">
        <v>441</v>
      </c>
      <c r="G137" s="329" t="s">
        <v>440</v>
      </c>
      <c r="H137" s="221">
        <v>2251</v>
      </c>
      <c r="I137" s="227" t="s">
        <v>140</v>
      </c>
      <c r="J137" s="231">
        <v>5</v>
      </c>
      <c r="K137" s="231">
        <v>1</v>
      </c>
      <c r="L137" s="266" t="s">
        <v>168</v>
      </c>
      <c r="M137" s="232"/>
      <c r="N137" s="235">
        <f t="shared" ref="N137:P137" si="14">+N139+N145</f>
        <v>0</v>
      </c>
      <c r="O137" s="235">
        <f t="shared" si="14"/>
        <v>0</v>
      </c>
      <c r="P137" s="235">
        <f t="shared" si="14"/>
        <v>0</v>
      </c>
      <c r="Q137" s="237"/>
      <c r="R137" s="237"/>
      <c r="S137" s="238"/>
      <c r="T137" s="237"/>
      <c r="U137" s="237"/>
      <c r="V137" s="237"/>
    </row>
    <row r="138" spans="1:22" hidden="1">
      <c r="A138" s="254" t="str">
        <f t="shared" si="9"/>
        <v>71040200000001</v>
      </c>
      <c r="B138" s="329" t="s">
        <v>439</v>
      </c>
      <c r="C138" s="285" t="s">
        <v>155</v>
      </c>
      <c r="D138" s="285" t="s">
        <v>140</v>
      </c>
      <c r="E138" s="285" t="s">
        <v>441</v>
      </c>
      <c r="F138" s="285" t="s">
        <v>441</v>
      </c>
      <c r="G138" s="329" t="s">
        <v>96</v>
      </c>
      <c r="H138" s="227"/>
      <c r="I138" s="227"/>
      <c r="J138" s="231"/>
      <c r="K138" s="231"/>
      <c r="L138" s="234" t="s">
        <v>108</v>
      </c>
      <c r="M138" s="220"/>
      <c r="N138" s="235"/>
      <c r="O138" s="235"/>
      <c r="P138" s="235"/>
      <c r="Q138" s="237"/>
      <c r="R138" s="237"/>
      <c r="S138" s="238"/>
      <c r="T138" s="237"/>
      <c r="U138" s="237"/>
      <c r="V138" s="237"/>
    </row>
    <row r="139" spans="1:22" ht="28.9" hidden="1" customHeight="1">
      <c r="A139" s="254" t="str">
        <f t="shared" si="9"/>
        <v>71040204000000</v>
      </c>
      <c r="B139" s="329" t="s">
        <v>439</v>
      </c>
      <c r="C139" s="285" t="s">
        <v>155</v>
      </c>
      <c r="D139" s="285" t="s">
        <v>140</v>
      </c>
      <c r="E139" s="285" t="s">
        <v>155</v>
      </c>
      <c r="F139" s="285" t="s">
        <v>441</v>
      </c>
      <c r="G139" s="329" t="s">
        <v>440</v>
      </c>
      <c r="H139" s="221"/>
      <c r="I139" s="271"/>
      <c r="J139" s="272"/>
      <c r="K139" s="272"/>
      <c r="L139" s="273" t="s">
        <v>576</v>
      </c>
      <c r="M139" s="268"/>
      <c r="N139" s="274">
        <f>O139+P139</f>
        <v>0</v>
      </c>
      <c r="O139" s="274">
        <f>SUM(O140:O144)</f>
        <v>0</v>
      </c>
      <c r="P139" s="274">
        <f>SUM(P140:P144)</f>
        <v>0</v>
      </c>
      <c r="Q139" s="237"/>
      <c r="R139" s="237"/>
      <c r="S139" s="238"/>
      <c r="T139" s="237"/>
      <c r="U139" s="237"/>
      <c r="V139" s="237"/>
    </row>
    <row r="140" spans="1:22" hidden="1">
      <c r="A140" s="254" t="str">
        <f t="shared" si="9"/>
        <v>71040204000001</v>
      </c>
      <c r="B140" s="329" t="s">
        <v>439</v>
      </c>
      <c r="C140" s="285" t="s">
        <v>155</v>
      </c>
      <c r="D140" s="285" t="s">
        <v>140</v>
      </c>
      <c r="E140" s="285" t="s">
        <v>155</v>
      </c>
      <c r="F140" s="285" t="s">
        <v>441</v>
      </c>
      <c r="G140" s="329" t="s">
        <v>96</v>
      </c>
      <c r="H140" s="221"/>
      <c r="I140" s="227"/>
      <c r="J140" s="231"/>
      <c r="K140" s="231"/>
      <c r="L140" s="230" t="s">
        <v>118</v>
      </c>
      <c r="M140" s="276">
        <v>4216</v>
      </c>
      <c r="N140" s="223">
        <f t="shared" ref="N140:N147" si="15">O140+P140</f>
        <v>0</v>
      </c>
      <c r="O140" s="223"/>
      <c r="P140" s="223"/>
      <c r="Q140" s="237"/>
      <c r="R140" s="237"/>
      <c r="S140" s="238"/>
      <c r="T140" s="237"/>
      <c r="U140" s="237"/>
      <c r="V140" s="237"/>
    </row>
    <row r="141" spans="1:22" hidden="1">
      <c r="A141" s="254" t="str">
        <f t="shared" si="9"/>
        <v>71040204010000</v>
      </c>
      <c r="B141" s="329" t="s">
        <v>439</v>
      </c>
      <c r="C141" s="285" t="s">
        <v>155</v>
      </c>
      <c r="D141" s="285" t="s">
        <v>140</v>
      </c>
      <c r="E141" s="285" t="s">
        <v>155</v>
      </c>
      <c r="F141" s="285" t="s">
        <v>106</v>
      </c>
      <c r="G141" s="329" t="s">
        <v>440</v>
      </c>
      <c r="H141" s="221"/>
      <c r="I141" s="227"/>
      <c r="J141" s="231"/>
      <c r="K141" s="231"/>
      <c r="L141" s="230" t="s">
        <v>125</v>
      </c>
      <c r="M141" s="276">
        <v>4239</v>
      </c>
      <c r="N141" s="223">
        <f t="shared" si="15"/>
        <v>0</v>
      </c>
      <c r="O141" s="223"/>
      <c r="P141" s="223"/>
      <c r="Q141" s="237"/>
      <c r="R141" s="237"/>
      <c r="S141" s="238"/>
      <c r="T141" s="237"/>
      <c r="U141" s="237"/>
      <c r="V141" s="237"/>
    </row>
    <row r="142" spans="1:22" ht="25.5" hidden="1">
      <c r="A142" s="254" t="str">
        <f t="shared" si="9"/>
        <v>71040204015112</v>
      </c>
      <c r="B142" s="329" t="s">
        <v>439</v>
      </c>
      <c r="C142" s="285" t="s">
        <v>155</v>
      </c>
      <c r="D142" s="285" t="s">
        <v>140</v>
      </c>
      <c r="E142" s="285" t="s">
        <v>155</v>
      </c>
      <c r="F142" s="285" t="s">
        <v>106</v>
      </c>
      <c r="G142" s="285">
        <v>5112</v>
      </c>
      <c r="H142" s="221"/>
      <c r="I142" s="227"/>
      <c r="J142" s="231"/>
      <c r="K142" s="231"/>
      <c r="L142" s="234" t="s">
        <v>142</v>
      </c>
      <c r="M142" s="276">
        <v>4251</v>
      </c>
      <c r="N142" s="223">
        <f t="shared" si="15"/>
        <v>0</v>
      </c>
      <c r="O142" s="223"/>
      <c r="P142" s="223"/>
      <c r="Q142" s="237"/>
      <c r="R142" s="237"/>
      <c r="S142" s="238"/>
      <c r="T142" s="237"/>
      <c r="U142" s="237"/>
      <c r="V142" s="237"/>
    </row>
    <row r="143" spans="1:22" hidden="1">
      <c r="A143" s="254" t="str">
        <f t="shared" si="9"/>
        <v>71040204015113</v>
      </c>
      <c r="B143" s="329" t="s">
        <v>439</v>
      </c>
      <c r="C143" s="285" t="s">
        <v>155</v>
      </c>
      <c r="D143" s="285" t="s">
        <v>140</v>
      </c>
      <c r="E143" s="285" t="s">
        <v>155</v>
      </c>
      <c r="F143" s="285" t="s">
        <v>106</v>
      </c>
      <c r="G143" s="285">
        <v>5113</v>
      </c>
      <c r="H143" s="221"/>
      <c r="I143" s="227"/>
      <c r="J143" s="231"/>
      <c r="K143" s="231"/>
      <c r="L143" s="230" t="s">
        <v>129</v>
      </c>
      <c r="M143" s="276">
        <v>4264</v>
      </c>
      <c r="N143" s="223">
        <f t="shared" si="15"/>
        <v>0</v>
      </c>
      <c r="O143" s="223"/>
      <c r="P143" s="223"/>
      <c r="Q143" s="237"/>
      <c r="R143" s="237"/>
      <c r="S143" s="238"/>
      <c r="T143" s="237"/>
      <c r="U143" s="237"/>
      <c r="V143" s="237"/>
    </row>
    <row r="144" spans="1:22" hidden="1">
      <c r="A144" s="254" t="str">
        <f t="shared" si="9"/>
        <v>71040500000000</v>
      </c>
      <c r="B144" s="329" t="s">
        <v>439</v>
      </c>
      <c r="C144" s="285" t="s">
        <v>155</v>
      </c>
      <c r="D144" s="285" t="s">
        <v>149</v>
      </c>
      <c r="E144" s="285" t="s">
        <v>441</v>
      </c>
      <c r="F144" s="285" t="s">
        <v>441</v>
      </c>
      <c r="G144" s="329" t="s">
        <v>440</v>
      </c>
      <c r="H144" s="221"/>
      <c r="I144" s="227"/>
      <c r="J144" s="231"/>
      <c r="K144" s="231"/>
      <c r="L144" s="230" t="s">
        <v>167</v>
      </c>
      <c r="M144" s="276">
        <v>4639</v>
      </c>
      <c r="N144" s="223">
        <f t="shared" si="15"/>
        <v>0</v>
      </c>
      <c r="O144" s="223"/>
      <c r="P144" s="223"/>
      <c r="Q144" s="237"/>
      <c r="R144" s="237"/>
      <c r="S144" s="238"/>
      <c r="T144" s="237"/>
      <c r="U144" s="237"/>
      <c r="V144" s="237"/>
    </row>
    <row r="145" spans="1:22" ht="37.15" hidden="1" customHeight="1">
      <c r="A145" s="254" t="str">
        <f t="shared" si="9"/>
        <v>71040500000001</v>
      </c>
      <c r="B145" s="329" t="s">
        <v>439</v>
      </c>
      <c r="C145" s="285" t="s">
        <v>155</v>
      </c>
      <c r="D145" s="285" t="s">
        <v>149</v>
      </c>
      <c r="E145" s="285" t="s">
        <v>441</v>
      </c>
      <c r="F145" s="285" t="s">
        <v>441</v>
      </c>
      <c r="G145" s="329" t="s">
        <v>96</v>
      </c>
      <c r="H145" s="221"/>
      <c r="I145" s="271"/>
      <c r="J145" s="272"/>
      <c r="K145" s="272"/>
      <c r="L145" s="273" t="s">
        <v>609</v>
      </c>
      <c r="M145" s="268"/>
      <c r="N145" s="274">
        <f>O145+P145</f>
        <v>0</v>
      </c>
      <c r="O145" s="274">
        <f>SUM(O146:O147)</f>
        <v>0</v>
      </c>
      <c r="P145" s="274">
        <f>SUM(P146:P147)</f>
        <v>0</v>
      </c>
      <c r="Q145" s="237"/>
      <c r="R145" s="237"/>
      <c r="S145" s="238"/>
      <c r="T145" s="237"/>
      <c r="U145" s="237"/>
      <c r="V145" s="237"/>
    </row>
    <row r="146" spans="1:22" ht="25.5" hidden="1">
      <c r="A146" s="254" t="str">
        <f t="shared" si="9"/>
        <v>71040501000000</v>
      </c>
      <c r="B146" s="329" t="s">
        <v>439</v>
      </c>
      <c r="C146" s="285" t="s">
        <v>155</v>
      </c>
      <c r="D146" s="285" t="s">
        <v>149</v>
      </c>
      <c r="E146" s="285" t="s">
        <v>106</v>
      </c>
      <c r="F146" s="285" t="s">
        <v>441</v>
      </c>
      <c r="G146" s="329" t="s">
        <v>440</v>
      </c>
      <c r="H146" s="221"/>
      <c r="I146" s="227"/>
      <c r="J146" s="231"/>
      <c r="K146" s="231"/>
      <c r="L146" s="230" t="s">
        <v>659</v>
      </c>
      <c r="M146" s="226" t="s">
        <v>83</v>
      </c>
      <c r="N146" s="223">
        <f t="shared" si="15"/>
        <v>0</v>
      </c>
      <c r="O146" s="223"/>
      <c r="P146" s="223">
        <v>0</v>
      </c>
      <c r="Q146" s="237"/>
      <c r="R146" s="237"/>
      <c r="S146" s="238"/>
      <c r="T146" s="237"/>
      <c r="U146" s="237"/>
      <c r="V146" s="237"/>
    </row>
    <row r="147" spans="1:22" ht="25.5" hidden="1">
      <c r="A147" s="254" t="str">
        <f t="shared" si="9"/>
        <v>71040501000001</v>
      </c>
      <c r="B147" s="329" t="s">
        <v>439</v>
      </c>
      <c r="C147" s="285" t="s">
        <v>155</v>
      </c>
      <c r="D147" s="285" t="s">
        <v>149</v>
      </c>
      <c r="E147" s="285" t="s">
        <v>106</v>
      </c>
      <c r="F147" s="285" t="s">
        <v>441</v>
      </c>
      <c r="G147" s="329" t="s">
        <v>96</v>
      </c>
      <c r="H147" s="221"/>
      <c r="I147" s="227"/>
      <c r="J147" s="231"/>
      <c r="K147" s="231"/>
      <c r="L147" s="230" t="s">
        <v>230</v>
      </c>
      <c r="M147" s="226" t="s">
        <v>229</v>
      </c>
      <c r="N147" s="223">
        <f t="shared" si="15"/>
        <v>0</v>
      </c>
      <c r="O147" s="223"/>
      <c r="P147" s="223"/>
      <c r="Q147" s="237"/>
      <c r="R147" s="237"/>
      <c r="S147" s="238"/>
      <c r="T147" s="237"/>
      <c r="U147" s="237"/>
      <c r="V147" s="237"/>
    </row>
    <row r="148" spans="1:22" ht="24.75" customHeight="1">
      <c r="A148" s="254" t="str">
        <f t="shared" si="9"/>
        <v>71040501010000</v>
      </c>
      <c r="B148" s="329" t="s">
        <v>439</v>
      </c>
      <c r="C148" s="285" t="s">
        <v>155</v>
      </c>
      <c r="D148" s="285" t="s">
        <v>149</v>
      </c>
      <c r="E148" s="285" t="s">
        <v>106</v>
      </c>
      <c r="F148" s="285" t="s">
        <v>106</v>
      </c>
      <c r="G148" s="329" t="s">
        <v>440</v>
      </c>
      <c r="H148" s="231">
        <v>2400</v>
      </c>
      <c r="I148" s="263" t="s">
        <v>155</v>
      </c>
      <c r="J148" s="264">
        <v>0</v>
      </c>
      <c r="K148" s="264">
        <v>0</v>
      </c>
      <c r="L148" s="260" t="s">
        <v>169</v>
      </c>
      <c r="M148" s="265"/>
      <c r="N148" s="262">
        <f>+N150+N173+N184+N273+N285</f>
        <v>1955.6</v>
      </c>
      <c r="O148" s="262">
        <f>+O150+O173+O184+O273+O285</f>
        <v>110</v>
      </c>
      <c r="P148" s="262">
        <f>+P150+P173+P184+P273+P285</f>
        <v>1845.6</v>
      </c>
      <c r="Q148" s="237"/>
      <c r="R148" s="237"/>
      <c r="S148" s="238"/>
      <c r="T148" s="237"/>
      <c r="U148" s="237"/>
      <c r="V148" s="237"/>
    </row>
    <row r="149" spans="1:22">
      <c r="A149" s="254" t="str">
        <f t="shared" si="9"/>
        <v>71040501014251</v>
      </c>
      <c r="B149" s="329" t="s">
        <v>439</v>
      </c>
      <c r="C149" s="285" t="s">
        <v>155</v>
      </c>
      <c r="D149" s="285" t="s">
        <v>149</v>
      </c>
      <c r="E149" s="285" t="s">
        <v>106</v>
      </c>
      <c r="F149" s="285" t="s">
        <v>106</v>
      </c>
      <c r="G149" s="285">
        <v>4251</v>
      </c>
      <c r="H149" s="227"/>
      <c r="I149" s="228"/>
      <c r="J149" s="229"/>
      <c r="K149" s="229"/>
      <c r="L149" s="234" t="s">
        <v>108</v>
      </c>
      <c r="M149" s="220"/>
      <c r="N149" s="235"/>
      <c r="O149" s="235"/>
      <c r="P149" s="235"/>
      <c r="Q149" s="237"/>
      <c r="R149" s="237"/>
      <c r="S149" s="238"/>
      <c r="T149" s="237"/>
      <c r="U149" s="237"/>
      <c r="V149" s="237"/>
    </row>
    <row r="150" spans="1:22" ht="27" hidden="1">
      <c r="B150" s="329"/>
      <c r="H150" s="221">
        <v>2410</v>
      </c>
      <c r="I150" s="228" t="s">
        <v>155</v>
      </c>
      <c r="J150" s="229">
        <v>1</v>
      </c>
      <c r="K150" s="229">
        <v>0</v>
      </c>
      <c r="L150" s="267" t="s">
        <v>610</v>
      </c>
      <c r="M150" s="268"/>
      <c r="N150" s="269">
        <f>N152</f>
        <v>0</v>
      </c>
      <c r="O150" s="269">
        <f>O152</f>
        <v>0</v>
      </c>
      <c r="P150" s="269">
        <f>+P152</f>
        <v>0</v>
      </c>
      <c r="Q150" s="237"/>
      <c r="R150" s="237"/>
      <c r="S150" s="238"/>
      <c r="T150" s="237"/>
      <c r="U150" s="237"/>
      <c r="V150" s="237"/>
    </row>
    <row r="151" spans="1:22" hidden="1">
      <c r="A151" s="254" t="str">
        <f t="shared" si="9"/>
        <v>71040501020000</v>
      </c>
      <c r="B151" s="329" t="s">
        <v>439</v>
      </c>
      <c r="C151" s="285" t="s">
        <v>155</v>
      </c>
      <c r="D151" s="285" t="s">
        <v>149</v>
      </c>
      <c r="E151" s="285" t="s">
        <v>106</v>
      </c>
      <c r="F151" s="285" t="s">
        <v>140</v>
      </c>
      <c r="G151" s="329" t="s">
        <v>440</v>
      </c>
      <c r="H151" s="227"/>
      <c r="I151" s="228"/>
      <c r="J151" s="229"/>
      <c r="K151" s="229"/>
      <c r="L151" s="234" t="s">
        <v>611</v>
      </c>
      <c r="M151" s="220"/>
      <c r="N151" s="235"/>
      <c r="O151" s="235"/>
      <c r="P151" s="235"/>
      <c r="Q151" s="237"/>
      <c r="R151" s="237"/>
      <c r="S151" s="238"/>
      <c r="T151" s="237"/>
      <c r="U151" s="237"/>
      <c r="V151" s="237"/>
    </row>
    <row r="152" spans="1:22" ht="25.5" hidden="1">
      <c r="A152" s="254" t="str">
        <f t="shared" si="9"/>
        <v>71040501025113</v>
      </c>
      <c r="B152" s="329" t="s">
        <v>439</v>
      </c>
      <c r="C152" s="285" t="s">
        <v>155</v>
      </c>
      <c r="D152" s="285" t="s">
        <v>149</v>
      </c>
      <c r="E152" s="285" t="s">
        <v>106</v>
      </c>
      <c r="F152" s="285" t="s">
        <v>140</v>
      </c>
      <c r="G152" s="285">
        <v>5113</v>
      </c>
      <c r="H152" s="221">
        <v>2411</v>
      </c>
      <c r="I152" s="227" t="s">
        <v>155</v>
      </c>
      <c r="J152" s="231">
        <v>1</v>
      </c>
      <c r="K152" s="231">
        <v>1</v>
      </c>
      <c r="L152" s="266" t="s">
        <v>612</v>
      </c>
      <c r="M152" s="232"/>
      <c r="N152" s="235">
        <f>+N154+N156+N158+N161+N164+N166+N168+N170</f>
        <v>0</v>
      </c>
      <c r="O152" s="235">
        <f t="shared" ref="O152:P152" si="16">+O154+O156+O158+O161+O164+O166+O168+O170</f>
        <v>0</v>
      </c>
      <c r="P152" s="235">
        <f t="shared" si="16"/>
        <v>0</v>
      </c>
      <c r="Q152" s="237"/>
      <c r="R152" s="237"/>
      <c r="S152" s="238"/>
      <c r="T152" s="237"/>
      <c r="U152" s="237"/>
      <c r="V152" s="237"/>
    </row>
    <row r="153" spans="1:22" hidden="1">
      <c r="A153" s="254" t="str">
        <f t="shared" si="9"/>
        <v>71040501030000</v>
      </c>
      <c r="B153" s="329" t="s">
        <v>439</v>
      </c>
      <c r="C153" s="285" t="s">
        <v>155</v>
      </c>
      <c r="D153" s="285" t="s">
        <v>149</v>
      </c>
      <c r="E153" s="285" t="s">
        <v>106</v>
      </c>
      <c r="F153" s="285" t="s">
        <v>442</v>
      </c>
      <c r="G153" s="329" t="s">
        <v>440</v>
      </c>
      <c r="H153" s="227"/>
      <c r="I153" s="228"/>
      <c r="J153" s="229"/>
      <c r="K153" s="229"/>
      <c r="L153" s="234" t="s">
        <v>108</v>
      </c>
      <c r="M153" s="220"/>
      <c r="N153" s="235"/>
      <c r="O153" s="235"/>
      <c r="P153" s="235"/>
      <c r="Q153" s="237"/>
      <c r="R153" s="237"/>
      <c r="S153" s="238"/>
      <c r="T153" s="237"/>
      <c r="U153" s="237"/>
      <c r="V153" s="237"/>
    </row>
    <row r="154" spans="1:22" ht="47.45" hidden="1" customHeight="1">
      <c r="A154" s="254" t="str">
        <f t="shared" si="9"/>
        <v>71040501034251</v>
      </c>
      <c r="B154" s="329" t="s">
        <v>439</v>
      </c>
      <c r="C154" s="285" t="s">
        <v>155</v>
      </c>
      <c r="D154" s="285" t="s">
        <v>149</v>
      </c>
      <c r="E154" s="285" t="s">
        <v>106</v>
      </c>
      <c r="F154" s="285" t="s">
        <v>442</v>
      </c>
      <c r="G154" s="285">
        <v>4251</v>
      </c>
      <c r="H154" s="221"/>
      <c r="I154" s="271"/>
      <c r="J154" s="272"/>
      <c r="K154" s="272"/>
      <c r="L154" s="273" t="s">
        <v>613</v>
      </c>
      <c r="M154" s="268"/>
      <c r="N154" s="274">
        <f>O154+P154</f>
        <v>0</v>
      </c>
      <c r="O154" s="274">
        <f>SUM(O155)</f>
        <v>0</v>
      </c>
      <c r="P154" s="274">
        <f>SUM(P155)</f>
        <v>0</v>
      </c>
      <c r="Q154" s="237"/>
      <c r="R154" s="237"/>
      <c r="S154" s="238"/>
      <c r="T154" s="237"/>
      <c r="U154" s="237"/>
      <c r="V154" s="237"/>
    </row>
    <row r="155" spans="1:22" hidden="1">
      <c r="A155" s="254" t="str">
        <f t="shared" si="9"/>
        <v>71040501035113</v>
      </c>
      <c r="B155" s="329" t="s">
        <v>439</v>
      </c>
      <c r="C155" s="285" t="s">
        <v>155</v>
      </c>
      <c r="D155" s="285" t="s">
        <v>149</v>
      </c>
      <c r="E155" s="285" t="s">
        <v>106</v>
      </c>
      <c r="F155" s="285" t="s">
        <v>442</v>
      </c>
      <c r="G155" s="285">
        <v>5113</v>
      </c>
      <c r="H155" s="227"/>
      <c r="I155" s="228"/>
      <c r="J155" s="229"/>
      <c r="K155" s="229"/>
      <c r="L155" s="230" t="s">
        <v>125</v>
      </c>
      <c r="M155" s="276">
        <v>4239</v>
      </c>
      <c r="N155" s="223">
        <f t="shared" ref="N155:N157" si="17">O155+P155</f>
        <v>0</v>
      </c>
      <c r="O155" s="235"/>
      <c r="P155" s="235">
        <v>0</v>
      </c>
      <c r="Q155" s="237"/>
      <c r="R155" s="237"/>
      <c r="S155" s="238"/>
      <c r="T155" s="237"/>
      <c r="U155" s="237"/>
      <c r="V155" s="237"/>
    </row>
    <row r="156" spans="1:22" ht="43.9" hidden="1" customHeight="1">
      <c r="A156" s="254" t="str">
        <f t="shared" si="9"/>
        <v>71040501040000</v>
      </c>
      <c r="B156" s="329" t="s">
        <v>439</v>
      </c>
      <c r="C156" s="285" t="s">
        <v>155</v>
      </c>
      <c r="D156" s="285" t="s">
        <v>149</v>
      </c>
      <c r="E156" s="285" t="s">
        <v>106</v>
      </c>
      <c r="F156" s="285" t="s">
        <v>155</v>
      </c>
      <c r="G156" s="329" t="s">
        <v>440</v>
      </c>
      <c r="H156" s="221"/>
      <c r="I156" s="271"/>
      <c r="J156" s="272"/>
      <c r="K156" s="272"/>
      <c r="L156" s="273" t="s">
        <v>614</v>
      </c>
      <c r="M156" s="268"/>
      <c r="N156" s="274">
        <f>O156+P156</f>
        <v>0</v>
      </c>
      <c r="O156" s="274">
        <f>SUM(O157)</f>
        <v>0</v>
      </c>
      <c r="P156" s="274">
        <f>SUM(P157)</f>
        <v>0</v>
      </c>
      <c r="Q156" s="237"/>
      <c r="R156" s="237"/>
      <c r="S156" s="238"/>
      <c r="T156" s="237"/>
      <c r="U156" s="237"/>
      <c r="V156" s="237"/>
    </row>
    <row r="157" spans="1:22" hidden="1">
      <c r="A157" s="254" t="str">
        <f t="shared" si="9"/>
        <v>71040501044251</v>
      </c>
      <c r="B157" s="329" t="s">
        <v>439</v>
      </c>
      <c r="C157" s="285" t="s">
        <v>155</v>
      </c>
      <c r="D157" s="285" t="s">
        <v>149</v>
      </c>
      <c r="E157" s="285" t="s">
        <v>106</v>
      </c>
      <c r="F157" s="285" t="s">
        <v>155</v>
      </c>
      <c r="G157" s="285">
        <v>4251</v>
      </c>
      <c r="H157" s="227"/>
      <c r="I157" s="228"/>
      <c r="J157" s="229"/>
      <c r="K157" s="229"/>
      <c r="L157" s="230" t="s">
        <v>125</v>
      </c>
      <c r="M157" s="276">
        <v>4239</v>
      </c>
      <c r="N157" s="223">
        <f t="shared" si="17"/>
        <v>0</v>
      </c>
      <c r="O157" s="235"/>
      <c r="P157" s="235"/>
      <c r="Q157" s="237"/>
      <c r="R157" s="237"/>
      <c r="S157" s="238"/>
      <c r="T157" s="237"/>
      <c r="U157" s="237"/>
      <c r="V157" s="237"/>
    </row>
    <row r="158" spans="1:22" ht="37.15" hidden="1" customHeight="1">
      <c r="B158" s="329"/>
      <c r="H158" s="221"/>
      <c r="I158" s="271"/>
      <c r="J158" s="272"/>
      <c r="K158" s="272"/>
      <c r="L158" s="273" t="s">
        <v>681</v>
      </c>
      <c r="M158" s="268"/>
      <c r="N158" s="274">
        <f>O158+P158</f>
        <v>0</v>
      </c>
      <c r="O158" s="274">
        <f>SUM(O159:O160)</f>
        <v>0</v>
      </c>
      <c r="P158" s="274">
        <f>SUM(P159:P160)</f>
        <v>0</v>
      </c>
      <c r="Q158" s="237"/>
      <c r="R158" s="237"/>
      <c r="S158" s="238"/>
      <c r="T158" s="237"/>
      <c r="U158" s="237"/>
      <c r="V158" s="237"/>
    </row>
    <row r="159" spans="1:22" hidden="1">
      <c r="A159" s="254" t="str">
        <f>CONCATENATE(B159,C159,D159,E159,F159,G159)</f>
        <v>71040501080000</v>
      </c>
      <c r="B159" s="329" t="s">
        <v>439</v>
      </c>
      <c r="C159" s="285" t="s">
        <v>155</v>
      </c>
      <c r="D159" s="285" t="s">
        <v>149</v>
      </c>
      <c r="E159" s="285" t="s">
        <v>106</v>
      </c>
      <c r="F159" s="285" t="s">
        <v>185</v>
      </c>
      <c r="G159" s="329" t="s">
        <v>440</v>
      </c>
      <c r="H159" s="221"/>
      <c r="I159" s="227"/>
      <c r="J159" s="231"/>
      <c r="K159" s="231"/>
      <c r="L159" s="234" t="s">
        <v>615</v>
      </c>
      <c r="M159" s="220">
        <v>4422</v>
      </c>
      <c r="N159" s="223">
        <f t="shared" ref="N159:N160" si="18">O159+P159</f>
        <v>0</v>
      </c>
      <c r="O159" s="223"/>
      <c r="P159" s="223"/>
      <c r="Q159" s="237"/>
      <c r="R159" s="237"/>
      <c r="S159" s="238"/>
      <c r="T159" s="237"/>
      <c r="U159" s="237"/>
      <c r="V159" s="237"/>
    </row>
    <row r="160" spans="1:22" hidden="1">
      <c r="B160" s="329"/>
      <c r="G160" s="329"/>
      <c r="H160" s="221"/>
      <c r="I160" s="227"/>
      <c r="J160" s="231"/>
      <c r="K160" s="231"/>
      <c r="L160" s="234" t="s">
        <v>174</v>
      </c>
      <c r="M160" s="276">
        <v>5113</v>
      </c>
      <c r="N160" s="223">
        <f t="shared" si="18"/>
        <v>0</v>
      </c>
      <c r="O160" s="223"/>
      <c r="P160" s="223"/>
      <c r="Q160" s="237"/>
      <c r="R160" s="237"/>
      <c r="S160" s="238"/>
      <c r="T160" s="237"/>
      <c r="U160" s="237"/>
      <c r="V160" s="237"/>
    </row>
    <row r="161" spans="1:22" ht="60.6" hidden="1" customHeight="1">
      <c r="A161" s="254" t="str">
        <f t="shared" ref="A161:A172" si="19">CONCATENATE(B161,C161,D161,E161,F161,G161)</f>
        <v>71040501085113</v>
      </c>
      <c r="B161" s="329" t="s">
        <v>439</v>
      </c>
      <c r="C161" s="285" t="s">
        <v>155</v>
      </c>
      <c r="D161" s="285" t="s">
        <v>149</v>
      </c>
      <c r="E161" s="285" t="s">
        <v>106</v>
      </c>
      <c r="F161" s="285" t="s">
        <v>185</v>
      </c>
      <c r="G161" s="285">
        <v>5113</v>
      </c>
      <c r="H161" s="221"/>
      <c r="I161" s="271"/>
      <c r="J161" s="272"/>
      <c r="K161" s="272"/>
      <c r="L161" s="273" t="s">
        <v>684</v>
      </c>
      <c r="M161" s="268"/>
      <c r="N161" s="274">
        <f>O161+P161</f>
        <v>0</v>
      </c>
      <c r="O161" s="274">
        <f>SUM(O162:O163)</f>
        <v>0</v>
      </c>
      <c r="P161" s="274">
        <f>SUM(P162:P163)</f>
        <v>0</v>
      </c>
      <c r="Q161" s="237"/>
      <c r="R161" s="237"/>
      <c r="S161" s="238"/>
      <c r="T161" s="237"/>
      <c r="U161" s="237"/>
      <c r="V161" s="237"/>
    </row>
    <row r="162" spans="1:22" hidden="1">
      <c r="A162" s="254" t="str">
        <f t="shared" si="19"/>
        <v>71040501090000</v>
      </c>
      <c r="B162" s="329" t="s">
        <v>439</v>
      </c>
      <c r="C162" s="285" t="s">
        <v>155</v>
      </c>
      <c r="D162" s="285" t="s">
        <v>149</v>
      </c>
      <c r="E162" s="285" t="s">
        <v>106</v>
      </c>
      <c r="F162" s="285" t="s">
        <v>187</v>
      </c>
      <c r="G162" s="329" t="s">
        <v>440</v>
      </c>
      <c r="H162" s="221"/>
      <c r="I162" s="227"/>
      <c r="J162" s="231"/>
      <c r="K162" s="231"/>
      <c r="L162" s="230" t="s">
        <v>134</v>
      </c>
      <c r="M162" s="226">
        <v>4861</v>
      </c>
      <c r="N162" s="223">
        <f t="shared" ref="N162:N165" si="20">O162+P162</f>
        <v>0</v>
      </c>
      <c r="O162" s="223"/>
      <c r="P162" s="223"/>
      <c r="Q162" s="237"/>
      <c r="R162" s="237"/>
      <c r="S162" s="238"/>
      <c r="T162" s="237"/>
      <c r="U162" s="237"/>
      <c r="V162" s="237"/>
    </row>
    <row r="163" spans="1:22" hidden="1">
      <c r="A163" s="254" t="str">
        <f t="shared" si="19"/>
        <v>71040501094251</v>
      </c>
      <c r="B163" s="329" t="s">
        <v>439</v>
      </c>
      <c r="C163" s="285" t="s">
        <v>155</v>
      </c>
      <c r="D163" s="285" t="s">
        <v>149</v>
      </c>
      <c r="E163" s="285" t="s">
        <v>106</v>
      </c>
      <c r="F163" s="285" t="s">
        <v>187</v>
      </c>
      <c r="G163" s="285">
        <v>4251</v>
      </c>
      <c r="H163" s="221"/>
      <c r="I163" s="227"/>
      <c r="J163" s="231"/>
      <c r="K163" s="231"/>
      <c r="L163" s="234" t="s">
        <v>174</v>
      </c>
      <c r="M163" s="276">
        <v>5113</v>
      </c>
      <c r="N163" s="223">
        <f t="shared" si="20"/>
        <v>0</v>
      </c>
      <c r="O163" s="223"/>
      <c r="P163" s="223"/>
      <c r="Q163" s="237"/>
      <c r="R163" s="237"/>
      <c r="S163" s="238"/>
      <c r="T163" s="237"/>
      <c r="U163" s="237"/>
      <c r="V163" s="237"/>
    </row>
    <row r="164" spans="1:22" ht="37.9" hidden="1" customHeight="1">
      <c r="A164" s="254" t="str">
        <f t="shared" si="19"/>
        <v>71040501094639</v>
      </c>
      <c r="B164" s="329" t="s">
        <v>439</v>
      </c>
      <c r="C164" s="285" t="s">
        <v>155</v>
      </c>
      <c r="D164" s="285" t="s">
        <v>149</v>
      </c>
      <c r="E164" s="285" t="s">
        <v>106</v>
      </c>
      <c r="F164" s="285" t="s">
        <v>187</v>
      </c>
      <c r="G164" s="285">
        <v>4639</v>
      </c>
      <c r="H164" s="221"/>
      <c r="I164" s="271"/>
      <c r="J164" s="272"/>
      <c r="K164" s="272"/>
      <c r="L164" s="273" t="s">
        <v>682</v>
      </c>
      <c r="M164" s="268"/>
      <c r="N164" s="274">
        <f>O164+P164</f>
        <v>0</v>
      </c>
      <c r="O164" s="274">
        <f>SUM(O165)</f>
        <v>0</v>
      </c>
      <c r="P164" s="274">
        <f>SUM(P165)</f>
        <v>0</v>
      </c>
      <c r="Q164" s="237"/>
      <c r="R164" s="237"/>
      <c r="S164" s="238"/>
      <c r="T164" s="237"/>
      <c r="U164" s="237"/>
      <c r="V164" s="237"/>
    </row>
    <row r="165" spans="1:22" hidden="1">
      <c r="A165" s="254" t="str">
        <f t="shared" si="19"/>
        <v>71040501100000</v>
      </c>
      <c r="B165" s="329" t="s">
        <v>439</v>
      </c>
      <c r="C165" s="285" t="s">
        <v>155</v>
      </c>
      <c r="D165" s="285" t="s">
        <v>149</v>
      </c>
      <c r="E165" s="285" t="s">
        <v>106</v>
      </c>
      <c r="F165" s="285" t="s">
        <v>189</v>
      </c>
      <c r="G165" s="329" t="s">
        <v>440</v>
      </c>
      <c r="H165" s="221"/>
      <c r="I165" s="227"/>
      <c r="J165" s="231"/>
      <c r="K165" s="231"/>
      <c r="L165" s="234" t="s">
        <v>174</v>
      </c>
      <c r="M165" s="276">
        <v>5113</v>
      </c>
      <c r="N165" s="223">
        <f t="shared" si="20"/>
        <v>0</v>
      </c>
      <c r="O165" s="223">
        <v>0</v>
      </c>
      <c r="P165" s="223"/>
      <c r="Q165" s="237"/>
      <c r="R165" s="237"/>
      <c r="S165" s="238"/>
      <c r="T165" s="237"/>
      <c r="U165" s="237"/>
      <c r="V165" s="237"/>
    </row>
    <row r="166" spans="1:22" ht="73.900000000000006" hidden="1" customHeight="1">
      <c r="A166" s="254" t="str">
        <f t="shared" si="19"/>
        <v>71040501104861</v>
      </c>
      <c r="B166" s="329" t="s">
        <v>439</v>
      </c>
      <c r="C166" s="285" t="s">
        <v>155</v>
      </c>
      <c r="D166" s="285" t="s">
        <v>149</v>
      </c>
      <c r="E166" s="285" t="s">
        <v>106</v>
      </c>
      <c r="F166" s="285" t="s">
        <v>189</v>
      </c>
      <c r="G166" s="285">
        <v>4861</v>
      </c>
      <c r="H166" s="221"/>
      <c r="I166" s="271"/>
      <c r="J166" s="272"/>
      <c r="K166" s="272"/>
      <c r="L166" s="273" t="s">
        <v>685</v>
      </c>
      <c r="M166" s="268"/>
      <c r="N166" s="274">
        <f>O166+P166</f>
        <v>0</v>
      </c>
      <c r="O166" s="274">
        <f>SUM(O167:O167)</f>
        <v>0</v>
      </c>
      <c r="P166" s="274">
        <f>SUM(P167:P167)</f>
        <v>0</v>
      </c>
      <c r="Q166" s="237"/>
      <c r="R166" s="237"/>
      <c r="S166" s="238"/>
      <c r="T166" s="237"/>
      <c r="U166" s="237"/>
      <c r="V166" s="237"/>
    </row>
    <row r="167" spans="1:22" hidden="1">
      <c r="A167" s="254" t="str">
        <f t="shared" si="19"/>
        <v>71040501110000</v>
      </c>
      <c r="B167" s="329" t="s">
        <v>439</v>
      </c>
      <c r="C167" s="285" t="s">
        <v>155</v>
      </c>
      <c r="D167" s="285" t="s">
        <v>149</v>
      </c>
      <c r="E167" s="285" t="s">
        <v>106</v>
      </c>
      <c r="F167" s="285" t="s">
        <v>104</v>
      </c>
      <c r="G167" s="329" t="s">
        <v>440</v>
      </c>
      <c r="H167" s="221"/>
      <c r="I167" s="227"/>
      <c r="J167" s="231"/>
      <c r="K167" s="231"/>
      <c r="L167" s="230" t="s">
        <v>134</v>
      </c>
      <c r="M167" s="226">
        <v>4861</v>
      </c>
      <c r="N167" s="223">
        <f t="shared" ref="N167:N169" si="21">O167+P167</f>
        <v>0</v>
      </c>
      <c r="O167" s="223"/>
      <c r="P167" s="223">
        <v>0</v>
      </c>
      <c r="Q167" s="237"/>
      <c r="R167" s="237"/>
      <c r="S167" s="238"/>
      <c r="T167" s="237"/>
      <c r="U167" s="237"/>
      <c r="V167" s="237"/>
    </row>
    <row r="168" spans="1:22" ht="84.6" hidden="1" customHeight="1">
      <c r="A168" s="254" t="str">
        <f t="shared" si="19"/>
        <v>71040501120000</v>
      </c>
      <c r="B168" s="329" t="s">
        <v>439</v>
      </c>
      <c r="C168" s="285" t="s">
        <v>155</v>
      </c>
      <c r="D168" s="285" t="s">
        <v>149</v>
      </c>
      <c r="E168" s="285" t="s">
        <v>106</v>
      </c>
      <c r="F168" s="285" t="s">
        <v>443</v>
      </c>
      <c r="G168" s="329" t="s">
        <v>440</v>
      </c>
      <c r="H168" s="221"/>
      <c r="I168" s="271"/>
      <c r="J168" s="272"/>
      <c r="K168" s="272"/>
      <c r="L168" s="286" t="s">
        <v>753</v>
      </c>
      <c r="M168" s="268"/>
      <c r="N168" s="274">
        <f>O168+P168</f>
        <v>0</v>
      </c>
      <c r="O168" s="274">
        <f>SUM(O169:O169)</f>
        <v>0</v>
      </c>
      <c r="P168" s="274">
        <f>SUM(P169:P169)</f>
        <v>0</v>
      </c>
      <c r="Q168" s="237"/>
      <c r="R168" s="237"/>
      <c r="S168" s="238"/>
      <c r="T168" s="237"/>
      <c r="U168" s="237"/>
      <c r="V168" s="237"/>
    </row>
    <row r="169" spans="1:22" hidden="1">
      <c r="A169" s="254" t="str">
        <f t="shared" si="19"/>
        <v>71040501125129</v>
      </c>
      <c r="B169" s="329" t="s">
        <v>439</v>
      </c>
      <c r="C169" s="285" t="s">
        <v>155</v>
      </c>
      <c r="D169" s="285" t="s">
        <v>149</v>
      </c>
      <c r="E169" s="285" t="s">
        <v>106</v>
      </c>
      <c r="F169" s="285" t="s">
        <v>443</v>
      </c>
      <c r="G169" s="285">
        <v>5129</v>
      </c>
      <c r="H169" s="221"/>
      <c r="I169" s="227"/>
      <c r="J169" s="231"/>
      <c r="K169" s="231"/>
      <c r="L169" s="230" t="s">
        <v>134</v>
      </c>
      <c r="M169" s="226">
        <v>4861</v>
      </c>
      <c r="N169" s="223">
        <f t="shared" si="21"/>
        <v>0</v>
      </c>
      <c r="O169" s="223"/>
      <c r="P169" s="223">
        <v>0</v>
      </c>
      <c r="Q169" s="237"/>
      <c r="R169" s="237"/>
      <c r="S169" s="238"/>
      <c r="T169" s="237"/>
      <c r="U169" s="237"/>
      <c r="V169" s="237"/>
    </row>
    <row r="170" spans="1:22" ht="42.6" hidden="1" customHeight="1">
      <c r="A170" s="254" t="str">
        <f t="shared" si="19"/>
        <v>71040501094639</v>
      </c>
      <c r="B170" s="329" t="s">
        <v>439</v>
      </c>
      <c r="C170" s="285" t="s">
        <v>155</v>
      </c>
      <c r="D170" s="285" t="s">
        <v>149</v>
      </c>
      <c r="E170" s="285" t="s">
        <v>106</v>
      </c>
      <c r="F170" s="285" t="s">
        <v>187</v>
      </c>
      <c r="G170" s="285">
        <v>4639</v>
      </c>
      <c r="H170" s="221"/>
      <c r="I170" s="271"/>
      <c r="J170" s="272"/>
      <c r="K170" s="272"/>
      <c r="L170" s="273" t="s">
        <v>755</v>
      </c>
      <c r="M170" s="268"/>
      <c r="N170" s="274">
        <f>O170+P170</f>
        <v>0</v>
      </c>
      <c r="O170" s="274">
        <f>SUM(O171:O172)</f>
        <v>0</v>
      </c>
      <c r="P170" s="274">
        <f>SUM(P171:P172)</f>
        <v>0</v>
      </c>
      <c r="Q170" s="237"/>
      <c r="R170" s="237"/>
      <c r="S170" s="238"/>
      <c r="T170" s="237"/>
      <c r="U170" s="237"/>
      <c r="V170" s="237"/>
    </row>
    <row r="171" spans="1:22" hidden="1">
      <c r="B171" s="329"/>
      <c r="G171" s="329"/>
      <c r="H171" s="221"/>
      <c r="I171" s="227"/>
      <c r="J171" s="231"/>
      <c r="K171" s="231"/>
      <c r="L171" s="234" t="s">
        <v>139</v>
      </c>
      <c r="M171" s="276">
        <v>5134</v>
      </c>
      <c r="N171" s="223">
        <f t="shared" ref="N171:N172" si="22">O171+P171</f>
        <v>0</v>
      </c>
      <c r="O171" s="223"/>
      <c r="P171" s="223"/>
      <c r="Q171" s="237"/>
      <c r="R171" s="237"/>
      <c r="S171" s="238"/>
      <c r="T171" s="237"/>
      <c r="U171" s="237"/>
      <c r="V171" s="237"/>
    </row>
    <row r="172" spans="1:22" ht="25.5" hidden="1">
      <c r="A172" s="254" t="str">
        <f t="shared" si="19"/>
        <v>71040501100000</v>
      </c>
      <c r="B172" s="329" t="s">
        <v>439</v>
      </c>
      <c r="C172" s="285" t="s">
        <v>155</v>
      </c>
      <c r="D172" s="285" t="s">
        <v>149</v>
      </c>
      <c r="E172" s="285" t="s">
        <v>106</v>
      </c>
      <c r="F172" s="285" t="s">
        <v>189</v>
      </c>
      <c r="G172" s="329" t="s">
        <v>440</v>
      </c>
      <c r="H172" s="221"/>
      <c r="I172" s="227"/>
      <c r="J172" s="231"/>
      <c r="K172" s="231"/>
      <c r="L172" s="234" t="s">
        <v>683</v>
      </c>
      <c r="M172" s="276">
        <v>5511</v>
      </c>
      <c r="N172" s="223">
        <f t="shared" si="22"/>
        <v>0</v>
      </c>
      <c r="O172" s="223">
        <v>0</v>
      </c>
      <c r="P172" s="223"/>
      <c r="Q172" s="237"/>
      <c r="R172" s="237"/>
      <c r="S172" s="238"/>
      <c r="T172" s="237"/>
      <c r="U172" s="237"/>
      <c r="V172" s="237"/>
    </row>
    <row r="173" spans="1:22" ht="27" hidden="1">
      <c r="A173" s="254" t="str">
        <f t="shared" si="9"/>
        <v>71040501045112</v>
      </c>
      <c r="B173" s="329" t="s">
        <v>439</v>
      </c>
      <c r="C173" s="285" t="s">
        <v>155</v>
      </c>
      <c r="D173" s="285" t="s">
        <v>149</v>
      </c>
      <c r="E173" s="285" t="s">
        <v>106</v>
      </c>
      <c r="F173" s="285" t="s">
        <v>155</v>
      </c>
      <c r="G173" s="285">
        <v>5112</v>
      </c>
      <c r="H173" s="221">
        <v>2420</v>
      </c>
      <c r="I173" s="228" t="s">
        <v>155</v>
      </c>
      <c r="J173" s="229">
        <v>2</v>
      </c>
      <c r="K173" s="229">
        <v>0</v>
      </c>
      <c r="L173" s="267" t="s">
        <v>170</v>
      </c>
      <c r="M173" s="268"/>
      <c r="N173" s="269">
        <f>+N175+N179</f>
        <v>0</v>
      </c>
      <c r="O173" s="269">
        <f t="shared" ref="O173:P173" si="23">+O175+O179</f>
        <v>0</v>
      </c>
      <c r="P173" s="269">
        <f t="shared" si="23"/>
        <v>0</v>
      </c>
      <c r="Q173" s="237"/>
      <c r="R173" s="237"/>
      <c r="S173" s="238"/>
      <c r="T173" s="237"/>
      <c r="U173" s="237"/>
      <c r="V173" s="237"/>
    </row>
    <row r="174" spans="1:22" hidden="1">
      <c r="A174" s="254" t="str">
        <f t="shared" si="9"/>
        <v>71040501045113</v>
      </c>
      <c r="B174" s="329" t="s">
        <v>439</v>
      </c>
      <c r="C174" s="285" t="s">
        <v>155</v>
      </c>
      <c r="D174" s="285" t="s">
        <v>149</v>
      </c>
      <c r="E174" s="285" t="s">
        <v>106</v>
      </c>
      <c r="F174" s="285" t="s">
        <v>155</v>
      </c>
      <c r="G174" s="285">
        <v>5113</v>
      </c>
      <c r="H174" s="227"/>
      <c r="I174" s="228"/>
      <c r="J174" s="229"/>
      <c r="K174" s="229"/>
      <c r="L174" s="234" t="s">
        <v>110</v>
      </c>
      <c r="M174" s="220"/>
      <c r="N174" s="235"/>
      <c r="O174" s="235"/>
      <c r="P174" s="235"/>
      <c r="Q174" s="237"/>
      <c r="R174" s="237"/>
      <c r="S174" s="238"/>
      <c r="T174" s="237"/>
      <c r="U174" s="237"/>
      <c r="V174" s="237"/>
    </row>
    <row r="175" spans="1:22" hidden="1">
      <c r="A175" s="254" t="str">
        <f t="shared" ref="A175:A178" si="24">CONCATENATE(B175,C175,D175,E175,F175,G175)</f>
        <v>71040501050000</v>
      </c>
      <c r="B175" s="329" t="s">
        <v>439</v>
      </c>
      <c r="C175" s="285" t="s">
        <v>155</v>
      </c>
      <c r="D175" s="285" t="s">
        <v>149</v>
      </c>
      <c r="E175" s="285" t="s">
        <v>106</v>
      </c>
      <c r="F175" s="285" t="s">
        <v>149</v>
      </c>
      <c r="G175" s="329" t="s">
        <v>440</v>
      </c>
      <c r="H175" s="221">
        <v>2421</v>
      </c>
      <c r="I175" s="227" t="s">
        <v>155</v>
      </c>
      <c r="J175" s="231">
        <v>2</v>
      </c>
      <c r="K175" s="231">
        <v>1</v>
      </c>
      <c r="L175" s="266" t="s">
        <v>733</v>
      </c>
      <c r="M175" s="232"/>
      <c r="N175" s="235">
        <f>+N177</f>
        <v>0</v>
      </c>
      <c r="O175" s="235">
        <f>+O177</f>
        <v>0</v>
      </c>
      <c r="P175" s="235">
        <f>+P177</f>
        <v>0</v>
      </c>
      <c r="Q175" s="237"/>
      <c r="R175" s="237"/>
      <c r="S175" s="238"/>
      <c r="T175" s="237"/>
      <c r="U175" s="237"/>
      <c r="V175" s="237"/>
    </row>
    <row r="176" spans="1:22" hidden="1">
      <c r="A176" s="254" t="str">
        <f t="shared" si="24"/>
        <v>71040501054251</v>
      </c>
      <c r="B176" s="329" t="s">
        <v>439</v>
      </c>
      <c r="C176" s="285" t="s">
        <v>155</v>
      </c>
      <c r="D176" s="285" t="s">
        <v>149</v>
      </c>
      <c r="E176" s="285" t="s">
        <v>106</v>
      </c>
      <c r="F176" s="285" t="s">
        <v>149</v>
      </c>
      <c r="G176" s="285">
        <v>4251</v>
      </c>
      <c r="H176" s="227"/>
      <c r="I176" s="227"/>
      <c r="J176" s="231"/>
      <c r="K176" s="231"/>
      <c r="L176" s="234" t="s">
        <v>108</v>
      </c>
      <c r="M176" s="220"/>
      <c r="N176" s="235"/>
      <c r="O176" s="235"/>
      <c r="P176" s="235"/>
      <c r="Q176" s="237"/>
      <c r="R176" s="237"/>
      <c r="S176" s="238"/>
      <c r="T176" s="237"/>
      <c r="U176" s="237"/>
      <c r="V176" s="237"/>
    </row>
    <row r="177" spans="1:22" ht="27" hidden="1">
      <c r="A177" s="254" t="str">
        <f t="shared" si="24"/>
        <v>71040501055112</v>
      </c>
      <c r="B177" s="329" t="s">
        <v>439</v>
      </c>
      <c r="C177" s="285" t="s">
        <v>155</v>
      </c>
      <c r="D177" s="285" t="s">
        <v>149</v>
      </c>
      <c r="E177" s="285" t="s">
        <v>106</v>
      </c>
      <c r="F177" s="285" t="s">
        <v>149</v>
      </c>
      <c r="G177" s="285">
        <v>5112</v>
      </c>
      <c r="H177" s="221"/>
      <c r="I177" s="271"/>
      <c r="J177" s="272"/>
      <c r="K177" s="272"/>
      <c r="L177" s="273" t="s">
        <v>734</v>
      </c>
      <c r="M177" s="268"/>
      <c r="N177" s="274">
        <f>O177+P177</f>
        <v>0</v>
      </c>
      <c r="O177" s="274">
        <f>SUM(O178)</f>
        <v>0</v>
      </c>
      <c r="P177" s="274">
        <f>SUM(P178)</f>
        <v>0</v>
      </c>
      <c r="Q177" s="237"/>
      <c r="R177" s="237"/>
      <c r="S177" s="238"/>
      <c r="T177" s="237"/>
      <c r="U177" s="237"/>
      <c r="V177" s="237"/>
    </row>
    <row r="178" spans="1:22" hidden="1">
      <c r="A178" s="254" t="str">
        <f t="shared" si="24"/>
        <v>71040501055113</v>
      </c>
      <c r="B178" s="329" t="s">
        <v>439</v>
      </c>
      <c r="C178" s="285" t="s">
        <v>155</v>
      </c>
      <c r="D178" s="285" t="s">
        <v>149</v>
      </c>
      <c r="E178" s="285" t="s">
        <v>106</v>
      </c>
      <c r="F178" s="285" t="s">
        <v>149</v>
      </c>
      <c r="G178" s="285">
        <v>5113</v>
      </c>
      <c r="H178" s="227"/>
      <c r="I178" s="228"/>
      <c r="J178" s="229"/>
      <c r="K178" s="229"/>
      <c r="L178" s="278" t="s">
        <v>735</v>
      </c>
      <c r="M178" s="220">
        <v>4639</v>
      </c>
      <c r="N178" s="223">
        <f t="shared" ref="N178" si="25">O178+P178</f>
        <v>0</v>
      </c>
      <c r="O178" s="223">
        <v>0</v>
      </c>
      <c r="P178" s="223"/>
      <c r="Q178" s="237"/>
      <c r="R178" s="237"/>
      <c r="S178" s="238"/>
      <c r="T178" s="237"/>
      <c r="U178" s="237"/>
      <c r="V178" s="237"/>
    </row>
    <row r="179" spans="1:22" hidden="1">
      <c r="A179" s="254" t="str">
        <f t="shared" si="9"/>
        <v>71040501050000</v>
      </c>
      <c r="B179" s="329" t="s">
        <v>439</v>
      </c>
      <c r="C179" s="285" t="s">
        <v>155</v>
      </c>
      <c r="D179" s="285" t="s">
        <v>149</v>
      </c>
      <c r="E179" s="285" t="s">
        <v>106</v>
      </c>
      <c r="F179" s="285" t="s">
        <v>149</v>
      </c>
      <c r="G179" s="329" t="s">
        <v>440</v>
      </c>
      <c r="H179" s="221">
        <v>2424</v>
      </c>
      <c r="I179" s="227" t="s">
        <v>155</v>
      </c>
      <c r="J179" s="231">
        <v>2</v>
      </c>
      <c r="K179" s="231">
        <v>4</v>
      </c>
      <c r="L179" s="266" t="s">
        <v>171</v>
      </c>
      <c r="M179" s="232"/>
      <c r="N179" s="235">
        <f>+N181</f>
        <v>0</v>
      </c>
      <c r="O179" s="235">
        <f>+O181</f>
        <v>0</v>
      </c>
      <c r="P179" s="235">
        <f>+P181</f>
        <v>0</v>
      </c>
      <c r="Q179" s="237"/>
      <c r="R179" s="237"/>
      <c r="S179" s="238"/>
      <c r="T179" s="237"/>
      <c r="U179" s="237"/>
      <c r="V179" s="237"/>
    </row>
    <row r="180" spans="1:22" hidden="1">
      <c r="A180" s="254" t="str">
        <f t="shared" si="9"/>
        <v>71040501054251</v>
      </c>
      <c r="B180" s="329" t="s">
        <v>439</v>
      </c>
      <c r="C180" s="285" t="s">
        <v>155</v>
      </c>
      <c r="D180" s="285" t="s">
        <v>149</v>
      </c>
      <c r="E180" s="285" t="s">
        <v>106</v>
      </c>
      <c r="F180" s="285" t="s">
        <v>149</v>
      </c>
      <c r="G180" s="285">
        <v>4251</v>
      </c>
      <c r="H180" s="227"/>
      <c r="I180" s="227"/>
      <c r="J180" s="231"/>
      <c r="K180" s="231"/>
      <c r="L180" s="234" t="s">
        <v>108</v>
      </c>
      <c r="M180" s="220"/>
      <c r="N180" s="235"/>
      <c r="O180" s="235"/>
      <c r="P180" s="235"/>
      <c r="Q180" s="237"/>
      <c r="R180" s="237"/>
      <c r="S180" s="238"/>
      <c r="T180" s="237"/>
      <c r="U180" s="237"/>
      <c r="V180" s="237"/>
    </row>
    <row r="181" spans="1:22" hidden="1">
      <c r="A181" s="254" t="str">
        <f t="shared" si="9"/>
        <v>71040501055112</v>
      </c>
      <c r="B181" s="329" t="s">
        <v>439</v>
      </c>
      <c r="C181" s="285" t="s">
        <v>155</v>
      </c>
      <c r="D181" s="285" t="s">
        <v>149</v>
      </c>
      <c r="E181" s="285" t="s">
        <v>106</v>
      </c>
      <c r="F181" s="285" t="s">
        <v>149</v>
      </c>
      <c r="G181" s="285">
        <v>5112</v>
      </c>
      <c r="H181" s="221"/>
      <c r="I181" s="271"/>
      <c r="J181" s="272"/>
      <c r="K181" s="272"/>
      <c r="L181" s="273" t="s">
        <v>172</v>
      </c>
      <c r="M181" s="268"/>
      <c r="N181" s="274">
        <f>O181+P181</f>
        <v>0</v>
      </c>
      <c r="O181" s="274">
        <f>SUM(O182:O183)</f>
        <v>0</v>
      </c>
      <c r="P181" s="274">
        <f>SUM(P182:P183)</f>
        <v>0</v>
      </c>
      <c r="Q181" s="237"/>
      <c r="R181" s="237"/>
      <c r="S181" s="238"/>
      <c r="T181" s="237"/>
      <c r="U181" s="237"/>
      <c r="V181" s="237"/>
    </row>
    <row r="182" spans="1:22" hidden="1">
      <c r="A182" s="254" t="str">
        <f t="shared" ref="A182:A239" si="26">CONCATENATE(B182,C182,D182,E182,F182,G182)</f>
        <v>71040501055113</v>
      </c>
      <c r="B182" s="329" t="s">
        <v>439</v>
      </c>
      <c r="C182" s="285" t="s">
        <v>155</v>
      </c>
      <c r="D182" s="285" t="s">
        <v>149</v>
      </c>
      <c r="E182" s="285" t="s">
        <v>106</v>
      </c>
      <c r="F182" s="285" t="s">
        <v>149</v>
      </c>
      <c r="G182" s="285">
        <v>5113</v>
      </c>
      <c r="H182" s="227"/>
      <c r="I182" s="228"/>
      <c r="J182" s="229"/>
      <c r="K182" s="229"/>
      <c r="L182" s="234" t="s">
        <v>173</v>
      </c>
      <c r="M182" s="220">
        <v>5112</v>
      </c>
      <c r="N182" s="223">
        <f t="shared" ref="N182:N183" si="27">O182+P182</f>
        <v>0</v>
      </c>
      <c r="O182" s="223">
        <v>0</v>
      </c>
      <c r="P182" s="223"/>
      <c r="Q182" s="237"/>
      <c r="R182" s="237"/>
      <c r="S182" s="238"/>
      <c r="T182" s="237"/>
      <c r="U182" s="237"/>
      <c r="V182" s="237"/>
    </row>
    <row r="183" spans="1:22" hidden="1">
      <c r="A183" s="254" t="str">
        <f t="shared" si="26"/>
        <v>71040501060000</v>
      </c>
      <c r="B183" s="329" t="s">
        <v>439</v>
      </c>
      <c r="C183" s="285" t="s">
        <v>155</v>
      </c>
      <c r="D183" s="285" t="s">
        <v>149</v>
      </c>
      <c r="E183" s="285" t="s">
        <v>106</v>
      </c>
      <c r="F183" s="285" t="s">
        <v>157</v>
      </c>
      <c r="G183" s="329" t="s">
        <v>440</v>
      </c>
      <c r="H183" s="221"/>
      <c r="I183" s="227"/>
      <c r="J183" s="231"/>
      <c r="K183" s="231"/>
      <c r="L183" s="234" t="s">
        <v>174</v>
      </c>
      <c r="M183" s="276">
        <v>5113</v>
      </c>
      <c r="N183" s="223">
        <f t="shared" si="27"/>
        <v>0</v>
      </c>
      <c r="O183" s="223"/>
      <c r="P183" s="223"/>
      <c r="Q183" s="237"/>
      <c r="R183" s="237"/>
      <c r="S183" s="238"/>
      <c r="T183" s="237"/>
      <c r="U183" s="237"/>
      <c r="V183" s="237"/>
    </row>
    <row r="184" spans="1:22">
      <c r="A184" s="254" t="str">
        <f t="shared" si="26"/>
        <v>71040501134251</v>
      </c>
      <c r="B184" s="329" t="s">
        <v>439</v>
      </c>
      <c r="C184" s="285" t="s">
        <v>155</v>
      </c>
      <c r="D184" s="285" t="s">
        <v>149</v>
      </c>
      <c r="E184" s="285" t="s">
        <v>106</v>
      </c>
      <c r="F184" s="285" t="s">
        <v>444</v>
      </c>
      <c r="G184" s="285">
        <v>4251</v>
      </c>
      <c r="H184" s="221">
        <v>2450</v>
      </c>
      <c r="I184" s="228" t="s">
        <v>155</v>
      </c>
      <c r="J184" s="229">
        <v>5</v>
      </c>
      <c r="K184" s="229">
        <v>0</v>
      </c>
      <c r="L184" s="267" t="s">
        <v>175</v>
      </c>
      <c r="M184" s="268"/>
      <c r="N184" s="269">
        <f>+N186+N259</f>
        <v>1955.6</v>
      </c>
      <c r="O184" s="269">
        <f>+O186</f>
        <v>110</v>
      </c>
      <c r="P184" s="269">
        <f>+P186+P259</f>
        <v>1845.6</v>
      </c>
      <c r="Q184" s="237"/>
      <c r="R184" s="237"/>
      <c r="S184" s="238"/>
      <c r="T184" s="237"/>
      <c r="U184" s="237"/>
      <c r="V184" s="237"/>
    </row>
    <row r="185" spans="1:22">
      <c r="A185" s="254" t="str">
        <f t="shared" si="26"/>
        <v>71040501135129</v>
      </c>
      <c r="B185" s="329" t="s">
        <v>439</v>
      </c>
      <c r="C185" s="285" t="s">
        <v>155</v>
      </c>
      <c r="D185" s="285" t="s">
        <v>149</v>
      </c>
      <c r="E185" s="285" t="s">
        <v>106</v>
      </c>
      <c r="F185" s="285" t="s">
        <v>444</v>
      </c>
      <c r="G185" s="285">
        <v>5129</v>
      </c>
      <c r="H185" s="227"/>
      <c r="I185" s="228"/>
      <c r="J185" s="229"/>
      <c r="K185" s="229"/>
      <c r="L185" s="234" t="s">
        <v>110</v>
      </c>
      <c r="M185" s="220"/>
      <c r="N185" s="235"/>
      <c r="O185" s="235"/>
      <c r="P185" s="235"/>
      <c r="Q185" s="237"/>
      <c r="R185" s="237"/>
      <c r="S185" s="238"/>
      <c r="T185" s="237"/>
      <c r="U185" s="237"/>
      <c r="V185" s="237"/>
    </row>
    <row r="186" spans="1:22">
      <c r="A186" s="254" t="str">
        <f t="shared" si="26"/>
        <v>71040501135221</v>
      </c>
      <c r="B186" s="329" t="s">
        <v>439</v>
      </c>
      <c r="C186" s="285" t="s">
        <v>155</v>
      </c>
      <c r="D186" s="285" t="s">
        <v>149</v>
      </c>
      <c r="E186" s="285" t="s">
        <v>106</v>
      </c>
      <c r="F186" s="285" t="s">
        <v>444</v>
      </c>
      <c r="G186" s="285">
        <v>5221</v>
      </c>
      <c r="H186" s="221">
        <v>2451</v>
      </c>
      <c r="I186" s="227" t="s">
        <v>155</v>
      </c>
      <c r="J186" s="231">
        <v>5</v>
      </c>
      <c r="K186" s="231">
        <v>1</v>
      </c>
      <c r="L186" s="266" t="s">
        <v>176</v>
      </c>
      <c r="M186" s="232"/>
      <c r="N186" s="235">
        <f>+N188+N191+N193+N197+N201+N212+N217+N219+N225+N232+N236+N239+N243+N250+N253+N255+N206+N257</f>
        <v>1955.6</v>
      </c>
      <c r="O186" s="235">
        <f>+O188+O191+O193+O197+O201+O212+O217+O219+O225+O232+O236+O239+O243+O250+O253+O255+O206+O257</f>
        <v>110</v>
      </c>
      <c r="P186" s="235">
        <f>+P188+P191+P193+P197+P201+P212+P217+P219+P225+P232+P236+P239+P243+P250+P253+P255+P206+P257</f>
        <v>1845.6</v>
      </c>
      <c r="Q186" s="237"/>
      <c r="R186" s="237"/>
      <c r="S186" s="238"/>
      <c r="T186" s="237"/>
      <c r="U186" s="237"/>
      <c r="V186" s="237"/>
    </row>
    <row r="187" spans="1:22">
      <c r="A187" s="254" t="str">
        <f t="shared" si="26"/>
        <v>71040501140000</v>
      </c>
      <c r="B187" s="329" t="s">
        <v>439</v>
      </c>
      <c r="C187" s="285" t="s">
        <v>155</v>
      </c>
      <c r="D187" s="285" t="s">
        <v>149</v>
      </c>
      <c r="E187" s="285" t="s">
        <v>106</v>
      </c>
      <c r="F187" s="285" t="s">
        <v>445</v>
      </c>
      <c r="G187" s="329" t="s">
        <v>440</v>
      </c>
      <c r="H187" s="227"/>
      <c r="I187" s="227"/>
      <c r="J187" s="231"/>
      <c r="K187" s="231"/>
      <c r="L187" s="234" t="s">
        <v>108</v>
      </c>
      <c r="M187" s="220"/>
      <c r="N187" s="235"/>
      <c r="O187" s="235"/>
      <c r="P187" s="235"/>
      <c r="Q187" s="237"/>
      <c r="R187" s="237"/>
      <c r="S187" s="238"/>
      <c r="T187" s="237"/>
      <c r="U187" s="237"/>
      <c r="V187" s="237"/>
    </row>
    <row r="188" spans="1:22" ht="28.5" hidden="1" customHeight="1">
      <c r="A188" s="254" t="str">
        <f t="shared" si="26"/>
        <v>71040501144729</v>
      </c>
      <c r="B188" s="329" t="s">
        <v>439</v>
      </c>
      <c r="C188" s="285" t="s">
        <v>155</v>
      </c>
      <c r="D188" s="285" t="s">
        <v>149</v>
      </c>
      <c r="E188" s="285" t="s">
        <v>106</v>
      </c>
      <c r="F188" s="285" t="s">
        <v>445</v>
      </c>
      <c r="G188" s="285">
        <v>4729</v>
      </c>
      <c r="H188" s="221"/>
      <c r="I188" s="271"/>
      <c r="J188" s="272"/>
      <c r="K188" s="272"/>
      <c r="L188" s="273" t="s">
        <v>177</v>
      </c>
      <c r="M188" s="268"/>
      <c r="N188" s="274">
        <f>O188+P188</f>
        <v>0</v>
      </c>
      <c r="O188" s="274">
        <f>SUM(O189:O190)</f>
        <v>0</v>
      </c>
      <c r="P188" s="274">
        <f>SUM(P189:P190)</f>
        <v>0</v>
      </c>
      <c r="Q188" s="237"/>
      <c r="R188" s="237"/>
      <c r="S188" s="238"/>
      <c r="T188" s="237"/>
      <c r="U188" s="237"/>
      <c r="V188" s="237"/>
    </row>
    <row r="189" spans="1:22" ht="27" hidden="1" customHeight="1">
      <c r="A189" s="254" t="str">
        <f t="shared" si="26"/>
        <v>71040501150000</v>
      </c>
      <c r="B189" s="329" t="s">
        <v>439</v>
      </c>
      <c r="C189" s="285" t="s">
        <v>155</v>
      </c>
      <c r="D189" s="285" t="s">
        <v>149</v>
      </c>
      <c r="E189" s="285" t="s">
        <v>106</v>
      </c>
      <c r="F189" s="285" t="s">
        <v>446</v>
      </c>
      <c r="G189" s="329" t="s">
        <v>440</v>
      </c>
      <c r="H189" s="227"/>
      <c r="I189" s="227"/>
      <c r="J189" s="231"/>
      <c r="K189" s="231"/>
      <c r="L189" s="230" t="s">
        <v>142</v>
      </c>
      <c r="M189" s="226">
        <v>4251</v>
      </c>
      <c r="N189" s="223">
        <f t="shared" ref="N189:N254" si="28">O189+P189</f>
        <v>0</v>
      </c>
      <c r="O189" s="222"/>
      <c r="P189" s="222">
        <v>0</v>
      </c>
      <c r="Q189" s="237"/>
      <c r="R189" s="237"/>
      <c r="S189" s="238"/>
      <c r="T189" s="237"/>
      <c r="U189" s="237"/>
      <c r="V189" s="237"/>
    </row>
    <row r="190" spans="1:22" ht="21" hidden="1" customHeight="1">
      <c r="A190" s="254" t="str">
        <f t="shared" si="26"/>
        <v>71040501155112</v>
      </c>
      <c r="B190" s="329" t="s">
        <v>439</v>
      </c>
      <c r="C190" s="285" t="s">
        <v>155</v>
      </c>
      <c r="D190" s="285" t="s">
        <v>149</v>
      </c>
      <c r="E190" s="285" t="s">
        <v>106</v>
      </c>
      <c r="F190" s="285" t="s">
        <v>446</v>
      </c>
      <c r="G190" s="285">
        <v>5112</v>
      </c>
      <c r="H190" s="227"/>
      <c r="I190" s="227"/>
      <c r="J190" s="231"/>
      <c r="K190" s="231"/>
      <c r="L190" s="230" t="s">
        <v>174</v>
      </c>
      <c r="M190" s="226">
        <v>5113</v>
      </c>
      <c r="N190" s="223">
        <f t="shared" si="28"/>
        <v>0</v>
      </c>
      <c r="O190" s="223"/>
      <c r="P190" s="223"/>
      <c r="Q190" s="237"/>
      <c r="R190" s="237"/>
      <c r="S190" s="238"/>
      <c r="T190" s="237"/>
      <c r="U190" s="237"/>
      <c r="V190" s="237"/>
    </row>
    <row r="191" spans="1:22" ht="44.45" hidden="1" customHeight="1">
      <c r="A191" s="254" t="str">
        <f t="shared" si="26"/>
        <v>71040501155133</v>
      </c>
      <c r="B191" s="329" t="s">
        <v>439</v>
      </c>
      <c r="C191" s="285" t="s">
        <v>155</v>
      </c>
      <c r="D191" s="285" t="s">
        <v>149</v>
      </c>
      <c r="E191" s="285" t="s">
        <v>106</v>
      </c>
      <c r="F191" s="285" t="s">
        <v>446</v>
      </c>
      <c r="G191" s="285">
        <v>5133</v>
      </c>
      <c r="H191" s="221"/>
      <c r="I191" s="271"/>
      <c r="J191" s="272"/>
      <c r="K191" s="272"/>
      <c r="L191" s="273" t="s">
        <v>675</v>
      </c>
      <c r="M191" s="268"/>
      <c r="N191" s="274">
        <f>O191+P191</f>
        <v>0</v>
      </c>
      <c r="O191" s="274">
        <f>SUM(O192)</f>
        <v>0</v>
      </c>
      <c r="P191" s="274">
        <f>SUM(P192)</f>
        <v>0</v>
      </c>
      <c r="Q191" s="237"/>
      <c r="R191" s="237"/>
      <c r="S191" s="238"/>
      <c r="T191" s="237"/>
      <c r="U191" s="237"/>
      <c r="V191" s="237"/>
    </row>
    <row r="192" spans="1:22" hidden="1">
      <c r="A192" s="254" t="str">
        <f t="shared" si="26"/>
        <v>71040501155134</v>
      </c>
      <c r="B192" s="329" t="s">
        <v>439</v>
      </c>
      <c r="C192" s="285" t="s">
        <v>155</v>
      </c>
      <c r="D192" s="285" t="s">
        <v>149</v>
      </c>
      <c r="E192" s="285" t="s">
        <v>106</v>
      </c>
      <c r="F192" s="285" t="s">
        <v>446</v>
      </c>
      <c r="G192" s="285">
        <v>5134</v>
      </c>
      <c r="H192" s="227"/>
      <c r="I192" s="227"/>
      <c r="J192" s="231"/>
      <c r="K192" s="231"/>
      <c r="L192" s="230" t="s">
        <v>134</v>
      </c>
      <c r="M192" s="226">
        <v>4861</v>
      </c>
      <c r="N192" s="223">
        <f t="shared" si="28"/>
        <v>0</v>
      </c>
      <c r="O192" s="223"/>
      <c r="P192" s="223"/>
      <c r="Q192" s="237"/>
      <c r="R192" s="237"/>
      <c r="S192" s="238"/>
      <c r="T192" s="237"/>
      <c r="U192" s="237"/>
      <c r="V192" s="237"/>
    </row>
    <row r="193" spans="1:22" hidden="1">
      <c r="A193" s="254" t="str">
        <f t="shared" si="26"/>
        <v>71040505000000</v>
      </c>
      <c r="B193" s="329" t="s">
        <v>439</v>
      </c>
      <c r="C193" s="285" t="s">
        <v>155</v>
      </c>
      <c r="D193" s="285" t="s">
        <v>149</v>
      </c>
      <c r="E193" s="285" t="s">
        <v>149</v>
      </c>
      <c r="F193" s="285" t="s">
        <v>441</v>
      </c>
      <c r="G193" s="329" t="s">
        <v>440</v>
      </c>
      <c r="H193" s="221"/>
      <c r="I193" s="271"/>
      <c r="J193" s="272"/>
      <c r="K193" s="272"/>
      <c r="L193" s="273" t="s">
        <v>179</v>
      </c>
      <c r="M193" s="268"/>
      <c r="N193" s="274">
        <f>O193+P193</f>
        <v>0</v>
      </c>
      <c r="O193" s="274">
        <f>SUM(O194:O196)</f>
        <v>0</v>
      </c>
      <c r="P193" s="274">
        <f>SUM(P194:P196)</f>
        <v>0</v>
      </c>
      <c r="Q193" s="237"/>
      <c r="R193" s="237"/>
      <c r="S193" s="238"/>
      <c r="T193" s="237"/>
      <c r="U193" s="237"/>
      <c r="V193" s="237"/>
    </row>
    <row r="194" spans="1:22" ht="25.5" hidden="1">
      <c r="A194" s="254" t="str">
        <f t="shared" si="26"/>
        <v>71040505000001</v>
      </c>
      <c r="B194" s="329" t="s">
        <v>439</v>
      </c>
      <c r="C194" s="285" t="s">
        <v>155</v>
      </c>
      <c r="D194" s="285" t="s">
        <v>149</v>
      </c>
      <c r="E194" s="285" t="s">
        <v>149</v>
      </c>
      <c r="F194" s="285" t="s">
        <v>441</v>
      </c>
      <c r="G194" s="329" t="s">
        <v>96</v>
      </c>
      <c r="H194" s="221"/>
      <c r="I194" s="227"/>
      <c r="J194" s="231"/>
      <c r="K194" s="231"/>
      <c r="L194" s="234" t="s">
        <v>142</v>
      </c>
      <c r="M194" s="276">
        <v>4251</v>
      </c>
      <c r="N194" s="223">
        <f t="shared" si="28"/>
        <v>0</v>
      </c>
      <c r="O194" s="223"/>
      <c r="P194" s="223">
        <v>0</v>
      </c>
      <c r="Q194" s="237"/>
      <c r="R194" s="237"/>
      <c r="S194" s="238"/>
      <c r="T194" s="237"/>
      <c r="U194" s="237"/>
      <c r="V194" s="237"/>
    </row>
    <row r="195" spans="1:22" hidden="1">
      <c r="A195" s="254" t="str">
        <f t="shared" si="26"/>
        <v>71040505010000</v>
      </c>
      <c r="B195" s="329" t="s">
        <v>439</v>
      </c>
      <c r="C195" s="285" t="s">
        <v>155</v>
      </c>
      <c r="D195" s="285" t="s">
        <v>149</v>
      </c>
      <c r="E195" s="285" t="s">
        <v>149</v>
      </c>
      <c r="F195" s="285" t="s">
        <v>106</v>
      </c>
      <c r="G195" s="329" t="s">
        <v>440</v>
      </c>
      <c r="H195" s="221"/>
      <c r="I195" s="227"/>
      <c r="J195" s="231"/>
      <c r="K195" s="231"/>
      <c r="L195" s="234" t="s">
        <v>173</v>
      </c>
      <c r="M195" s="220">
        <v>5112</v>
      </c>
      <c r="N195" s="223">
        <f t="shared" si="28"/>
        <v>0</v>
      </c>
      <c r="O195" s="223"/>
      <c r="P195" s="223"/>
      <c r="Q195" s="237"/>
      <c r="R195" s="237"/>
      <c r="S195" s="238"/>
      <c r="T195" s="237"/>
      <c r="U195" s="237"/>
      <c r="V195" s="237"/>
    </row>
    <row r="196" spans="1:22" hidden="1">
      <c r="A196" s="254" t="str">
        <f t="shared" si="26"/>
        <v>71040505015129</v>
      </c>
      <c r="B196" s="329" t="s">
        <v>439</v>
      </c>
      <c r="C196" s="285" t="s">
        <v>155</v>
      </c>
      <c r="D196" s="285" t="s">
        <v>149</v>
      </c>
      <c r="E196" s="285" t="s">
        <v>149</v>
      </c>
      <c r="F196" s="285" t="s">
        <v>106</v>
      </c>
      <c r="G196" s="285">
        <v>5129</v>
      </c>
      <c r="H196" s="227"/>
      <c r="I196" s="227"/>
      <c r="J196" s="231"/>
      <c r="K196" s="231"/>
      <c r="L196" s="230" t="s">
        <v>174</v>
      </c>
      <c r="M196" s="226">
        <v>5113</v>
      </c>
      <c r="N196" s="223">
        <f t="shared" si="28"/>
        <v>0</v>
      </c>
      <c r="O196" s="223"/>
      <c r="P196" s="223"/>
      <c r="Q196" s="237"/>
      <c r="R196" s="237"/>
      <c r="S196" s="238"/>
      <c r="T196" s="237"/>
      <c r="U196" s="237"/>
      <c r="V196" s="237"/>
    </row>
    <row r="197" spans="1:22" hidden="1">
      <c r="A197" s="254" t="str">
        <f t="shared" si="26"/>
        <v>71040505020000</v>
      </c>
      <c r="B197" s="329" t="s">
        <v>439</v>
      </c>
      <c r="C197" s="285" t="s">
        <v>155</v>
      </c>
      <c r="D197" s="285" t="s">
        <v>149</v>
      </c>
      <c r="E197" s="285" t="s">
        <v>149</v>
      </c>
      <c r="F197" s="285" t="s">
        <v>140</v>
      </c>
      <c r="G197" s="329" t="s">
        <v>440</v>
      </c>
      <c r="H197" s="221"/>
      <c r="I197" s="271"/>
      <c r="J197" s="272"/>
      <c r="K197" s="272"/>
      <c r="L197" s="273" t="s">
        <v>180</v>
      </c>
      <c r="M197" s="268"/>
      <c r="N197" s="274">
        <f>O197+P197</f>
        <v>0</v>
      </c>
      <c r="O197" s="274">
        <f>SUM(O198:O200)</f>
        <v>0</v>
      </c>
      <c r="P197" s="274">
        <f>SUM(P198:P200)</f>
        <v>0</v>
      </c>
      <c r="Q197" s="237"/>
      <c r="R197" s="237"/>
      <c r="S197" s="238"/>
      <c r="T197" s="237"/>
      <c r="U197" s="237"/>
      <c r="V197" s="237"/>
    </row>
    <row r="198" spans="1:22" ht="25.5" hidden="1">
      <c r="A198" s="254" t="str">
        <f t="shared" si="26"/>
        <v>71040505024511</v>
      </c>
      <c r="B198" s="329" t="s">
        <v>439</v>
      </c>
      <c r="C198" s="285" t="s">
        <v>155</v>
      </c>
      <c r="D198" s="285" t="s">
        <v>149</v>
      </c>
      <c r="E198" s="285" t="s">
        <v>149</v>
      </c>
      <c r="F198" s="285" t="s">
        <v>140</v>
      </c>
      <c r="G198" s="285">
        <v>4511</v>
      </c>
      <c r="H198" s="227"/>
      <c r="I198" s="227"/>
      <c r="J198" s="231"/>
      <c r="K198" s="231"/>
      <c r="L198" s="234" t="s">
        <v>142</v>
      </c>
      <c r="M198" s="276">
        <v>4251</v>
      </c>
      <c r="N198" s="223">
        <f t="shared" si="28"/>
        <v>0</v>
      </c>
      <c r="O198" s="223"/>
      <c r="P198" s="223"/>
      <c r="Q198" s="237"/>
      <c r="R198" s="237"/>
      <c r="S198" s="238"/>
      <c r="T198" s="237"/>
      <c r="U198" s="237"/>
      <c r="V198" s="237"/>
    </row>
    <row r="199" spans="1:22" hidden="1">
      <c r="A199" s="254" t="str">
        <f t="shared" si="26"/>
        <v>71040505030000</v>
      </c>
      <c r="B199" s="329" t="s">
        <v>439</v>
      </c>
      <c r="C199" s="285" t="s">
        <v>155</v>
      </c>
      <c r="D199" s="285" t="s">
        <v>149</v>
      </c>
      <c r="E199" s="285" t="s">
        <v>149</v>
      </c>
      <c r="F199" s="285" t="s">
        <v>442</v>
      </c>
      <c r="G199" s="329" t="s">
        <v>440</v>
      </c>
      <c r="H199" s="227"/>
      <c r="I199" s="227"/>
      <c r="J199" s="231"/>
      <c r="K199" s="231"/>
      <c r="L199" s="234" t="s">
        <v>173</v>
      </c>
      <c r="M199" s="220">
        <v>5112</v>
      </c>
      <c r="N199" s="223">
        <f t="shared" si="28"/>
        <v>0</v>
      </c>
      <c r="O199" s="223"/>
      <c r="P199" s="223"/>
      <c r="Q199" s="237"/>
      <c r="R199" s="237"/>
      <c r="S199" s="238"/>
      <c r="T199" s="237"/>
      <c r="U199" s="237"/>
      <c r="V199" s="237"/>
    </row>
    <row r="200" spans="1:22" hidden="1">
      <c r="A200" s="254" t="str">
        <f t="shared" si="26"/>
        <v>71040505034511</v>
      </c>
      <c r="B200" s="329" t="s">
        <v>439</v>
      </c>
      <c r="C200" s="285" t="s">
        <v>155</v>
      </c>
      <c r="D200" s="285" t="s">
        <v>149</v>
      </c>
      <c r="E200" s="285" t="s">
        <v>149</v>
      </c>
      <c r="F200" s="285" t="s">
        <v>442</v>
      </c>
      <c r="G200" s="285">
        <v>4511</v>
      </c>
      <c r="H200" s="227"/>
      <c r="I200" s="227"/>
      <c r="J200" s="231"/>
      <c r="K200" s="231"/>
      <c r="L200" s="230" t="s">
        <v>174</v>
      </c>
      <c r="M200" s="226">
        <v>5113</v>
      </c>
      <c r="N200" s="223">
        <f t="shared" si="28"/>
        <v>0</v>
      </c>
      <c r="O200" s="223"/>
      <c r="P200" s="223"/>
      <c r="Q200" s="237"/>
      <c r="R200" s="237"/>
      <c r="S200" s="238"/>
      <c r="T200" s="237"/>
      <c r="U200" s="237"/>
      <c r="V200" s="237"/>
    </row>
    <row r="201" spans="1:22" ht="19.5" hidden="1" customHeight="1">
      <c r="A201" s="254" t="str">
        <f t="shared" si="26"/>
        <v>71040505040000</v>
      </c>
      <c r="B201" s="329" t="s">
        <v>439</v>
      </c>
      <c r="C201" s="285" t="s">
        <v>155</v>
      </c>
      <c r="D201" s="285" t="s">
        <v>149</v>
      </c>
      <c r="E201" s="285" t="s">
        <v>149</v>
      </c>
      <c r="F201" s="285" t="s">
        <v>155</v>
      </c>
      <c r="G201" s="329" t="s">
        <v>440</v>
      </c>
      <c r="H201" s="221"/>
      <c r="I201" s="271"/>
      <c r="J201" s="272"/>
      <c r="K201" s="272"/>
      <c r="L201" s="273" t="s">
        <v>181</v>
      </c>
      <c r="M201" s="268"/>
      <c r="N201" s="274">
        <f>O201+P201</f>
        <v>0</v>
      </c>
      <c r="O201" s="274">
        <f>SUM(O202:O205)</f>
        <v>0</v>
      </c>
      <c r="P201" s="274">
        <f>SUM(P202:P205)</f>
        <v>0</v>
      </c>
      <c r="Q201" s="237"/>
      <c r="R201" s="237"/>
      <c r="S201" s="238"/>
      <c r="T201" s="237"/>
      <c r="U201" s="237"/>
      <c r="V201" s="237"/>
    </row>
    <row r="202" spans="1:22" ht="25.5" hidden="1">
      <c r="A202" s="254" t="str">
        <f t="shared" si="26"/>
        <v>71040505044861</v>
      </c>
      <c r="B202" s="329" t="s">
        <v>439</v>
      </c>
      <c r="C202" s="285" t="s">
        <v>155</v>
      </c>
      <c r="D202" s="285" t="s">
        <v>149</v>
      </c>
      <c r="E202" s="285" t="s">
        <v>149</v>
      </c>
      <c r="F202" s="285" t="s">
        <v>155</v>
      </c>
      <c r="G202" s="285">
        <v>4861</v>
      </c>
      <c r="H202" s="227"/>
      <c r="I202" s="227"/>
      <c r="J202" s="231"/>
      <c r="K202" s="231"/>
      <c r="L202" s="230" t="s">
        <v>142</v>
      </c>
      <c r="M202" s="226">
        <v>4251</v>
      </c>
      <c r="N202" s="223">
        <f t="shared" si="28"/>
        <v>0</v>
      </c>
      <c r="O202" s="223"/>
      <c r="P202" s="223"/>
      <c r="Q202" s="237"/>
      <c r="R202" s="237"/>
      <c r="S202" s="238"/>
      <c r="T202" s="237"/>
      <c r="U202" s="237"/>
      <c r="V202" s="237"/>
    </row>
    <row r="203" spans="1:22" ht="21.6" hidden="1" customHeight="1">
      <c r="A203" s="254" t="str">
        <f t="shared" si="26"/>
        <v>71040505050000</v>
      </c>
      <c r="B203" s="329" t="s">
        <v>439</v>
      </c>
      <c r="C203" s="285" t="s">
        <v>155</v>
      </c>
      <c r="D203" s="285" t="s">
        <v>149</v>
      </c>
      <c r="E203" s="285" t="s">
        <v>149</v>
      </c>
      <c r="F203" s="285" t="s">
        <v>149</v>
      </c>
      <c r="G203" s="329" t="s">
        <v>440</v>
      </c>
      <c r="H203" s="227"/>
      <c r="I203" s="227"/>
      <c r="J203" s="231"/>
      <c r="K203" s="231"/>
      <c r="L203" s="234" t="s">
        <v>173</v>
      </c>
      <c r="M203" s="220">
        <v>5112</v>
      </c>
      <c r="N203" s="223">
        <f t="shared" si="28"/>
        <v>0</v>
      </c>
      <c r="O203" s="223"/>
      <c r="P203" s="223"/>
      <c r="Q203" s="237"/>
      <c r="R203" s="237"/>
      <c r="S203" s="238"/>
      <c r="T203" s="237"/>
      <c r="U203" s="237"/>
      <c r="V203" s="237"/>
    </row>
    <row r="204" spans="1:22" ht="16.5" hidden="1">
      <c r="A204" s="254" t="str">
        <f t="shared" si="26"/>
        <v>71040505054861</v>
      </c>
      <c r="B204" s="329" t="s">
        <v>439</v>
      </c>
      <c r="C204" s="285" t="s">
        <v>155</v>
      </c>
      <c r="D204" s="285" t="s">
        <v>149</v>
      </c>
      <c r="E204" s="285" t="s">
        <v>149</v>
      </c>
      <c r="F204" s="285" t="s">
        <v>149</v>
      </c>
      <c r="G204" s="285">
        <v>4861</v>
      </c>
      <c r="H204" s="227"/>
      <c r="I204" s="227"/>
      <c r="J204" s="231"/>
      <c r="K204" s="231"/>
      <c r="L204" s="234" t="s">
        <v>174</v>
      </c>
      <c r="M204" s="220">
        <v>5113</v>
      </c>
      <c r="N204" s="223">
        <f t="shared" si="28"/>
        <v>0</v>
      </c>
      <c r="O204" s="222"/>
      <c r="P204" s="222"/>
      <c r="Q204" s="237"/>
      <c r="R204" s="237"/>
      <c r="S204" s="238"/>
      <c r="T204" s="237"/>
      <c r="U204" s="237"/>
      <c r="V204" s="237"/>
    </row>
    <row r="205" spans="1:22" hidden="1">
      <c r="B205" s="329"/>
      <c r="H205" s="227"/>
      <c r="I205" s="227"/>
      <c r="J205" s="231"/>
      <c r="K205" s="231"/>
      <c r="L205" s="234" t="s">
        <v>268</v>
      </c>
      <c r="M205" s="232">
        <v>5129</v>
      </c>
      <c r="N205" s="223">
        <f t="shared" ref="N205" si="29">O205+P205</f>
        <v>0</v>
      </c>
      <c r="O205" s="223"/>
      <c r="P205" s="223"/>
      <c r="Q205" s="237"/>
      <c r="R205" s="237"/>
      <c r="S205" s="238"/>
      <c r="T205" s="237"/>
      <c r="U205" s="237"/>
      <c r="V205" s="237"/>
    </row>
    <row r="206" spans="1:22" ht="24.75" hidden="1" customHeight="1">
      <c r="B206" s="329"/>
      <c r="H206" s="287"/>
      <c r="I206" s="271"/>
      <c r="J206" s="272"/>
      <c r="K206" s="272"/>
      <c r="L206" s="288" t="s">
        <v>756</v>
      </c>
      <c r="M206" s="268"/>
      <c r="N206" s="274">
        <f>O206+P206</f>
        <v>0</v>
      </c>
      <c r="O206" s="274">
        <f>SUM(O207:O211)</f>
        <v>0</v>
      </c>
      <c r="P206" s="274">
        <f>SUM(P207:P211)</f>
        <v>0</v>
      </c>
      <c r="Q206" s="237"/>
      <c r="R206" s="237"/>
      <c r="S206" s="238"/>
      <c r="T206" s="237"/>
      <c r="U206" s="237"/>
      <c r="V206" s="237"/>
    </row>
    <row r="207" spans="1:22" ht="25.5" hidden="1">
      <c r="B207" s="329"/>
      <c r="G207" s="329"/>
      <c r="H207" s="227"/>
      <c r="I207" s="227"/>
      <c r="J207" s="231"/>
      <c r="K207" s="231"/>
      <c r="L207" s="234" t="s">
        <v>722</v>
      </c>
      <c r="M207" s="226" t="s">
        <v>723</v>
      </c>
      <c r="N207" s="223">
        <f>O207+P207</f>
        <v>0</v>
      </c>
      <c r="O207" s="222"/>
      <c r="P207" s="222"/>
      <c r="Q207" s="237"/>
      <c r="R207" s="237"/>
      <c r="S207" s="238"/>
      <c r="T207" s="237"/>
      <c r="U207" s="237"/>
      <c r="V207" s="237"/>
    </row>
    <row r="208" spans="1:22" hidden="1">
      <c r="B208" s="329"/>
      <c r="H208" s="227"/>
      <c r="I208" s="227"/>
      <c r="J208" s="231"/>
      <c r="K208" s="231"/>
      <c r="L208" s="230" t="s">
        <v>646</v>
      </c>
      <c r="M208" s="226" t="s">
        <v>645</v>
      </c>
      <c r="N208" s="223">
        <f>O208+P208</f>
        <v>0</v>
      </c>
      <c r="O208" s="223"/>
      <c r="P208" s="223"/>
      <c r="Q208" s="237"/>
      <c r="R208" s="237"/>
      <c r="S208" s="238"/>
      <c r="T208" s="237"/>
      <c r="U208" s="237"/>
      <c r="V208" s="237"/>
    </row>
    <row r="209" spans="1:22" hidden="1">
      <c r="B209" s="329"/>
      <c r="H209" s="227"/>
      <c r="I209" s="227"/>
      <c r="J209" s="231"/>
      <c r="K209" s="231"/>
      <c r="L209" s="234" t="s">
        <v>173</v>
      </c>
      <c r="M209" s="220">
        <v>5112</v>
      </c>
      <c r="N209" s="223">
        <f t="shared" ref="N209" si="30">O209+P209</f>
        <v>0</v>
      </c>
      <c r="O209" s="223"/>
      <c r="P209" s="223"/>
      <c r="Q209" s="237"/>
      <c r="R209" s="237"/>
      <c r="S209" s="238"/>
      <c r="T209" s="237"/>
      <c r="U209" s="237"/>
      <c r="V209" s="237"/>
    </row>
    <row r="210" spans="1:22" hidden="1">
      <c r="B210" s="329"/>
      <c r="H210" s="227"/>
      <c r="I210" s="227"/>
      <c r="J210" s="231"/>
      <c r="K210" s="231"/>
      <c r="L210" s="289" t="s">
        <v>174</v>
      </c>
      <c r="M210" s="290">
        <v>5113</v>
      </c>
      <c r="N210" s="223">
        <f>O210+P210</f>
        <v>0</v>
      </c>
      <c r="O210" s="223"/>
      <c r="P210" s="223"/>
      <c r="Q210" s="237"/>
      <c r="R210" s="237"/>
      <c r="S210" s="238"/>
      <c r="T210" s="237"/>
      <c r="U210" s="237"/>
      <c r="V210" s="237"/>
    </row>
    <row r="211" spans="1:22" hidden="1">
      <c r="B211" s="329"/>
      <c r="H211" s="227"/>
      <c r="I211" s="227"/>
      <c r="J211" s="231"/>
      <c r="K211" s="231"/>
      <c r="L211" s="230" t="s">
        <v>135</v>
      </c>
      <c r="M211" s="226">
        <v>5121</v>
      </c>
      <c r="N211" s="223">
        <f>O211+P211</f>
        <v>0</v>
      </c>
      <c r="O211" s="223"/>
      <c r="P211" s="223"/>
      <c r="Q211" s="237"/>
      <c r="R211" s="237"/>
      <c r="S211" s="238"/>
      <c r="T211" s="237"/>
      <c r="U211" s="237"/>
      <c r="V211" s="237"/>
    </row>
    <row r="212" spans="1:22" ht="35.450000000000003" hidden="1" customHeight="1">
      <c r="A212" s="254" t="str">
        <f t="shared" si="26"/>
        <v>71040505060000</v>
      </c>
      <c r="B212" s="329" t="s">
        <v>439</v>
      </c>
      <c r="C212" s="285" t="s">
        <v>155</v>
      </c>
      <c r="D212" s="285" t="s">
        <v>149</v>
      </c>
      <c r="E212" s="285" t="s">
        <v>149</v>
      </c>
      <c r="F212" s="285" t="s">
        <v>157</v>
      </c>
      <c r="G212" s="329" t="s">
        <v>440</v>
      </c>
      <c r="H212" s="221"/>
      <c r="I212" s="271"/>
      <c r="J212" s="272"/>
      <c r="K212" s="272"/>
      <c r="L212" s="273" t="s">
        <v>182</v>
      </c>
      <c r="M212" s="268"/>
      <c r="N212" s="274">
        <f>O212+P212</f>
        <v>0</v>
      </c>
      <c r="O212" s="274">
        <f>SUM(O213:O216)</f>
        <v>0</v>
      </c>
      <c r="P212" s="274">
        <f>SUM(P213:P216)</f>
        <v>0</v>
      </c>
      <c r="Q212" s="237"/>
      <c r="R212" s="237"/>
      <c r="S212" s="238"/>
      <c r="T212" s="237"/>
      <c r="U212" s="237"/>
      <c r="V212" s="237"/>
    </row>
    <row r="213" spans="1:22" ht="16.5" hidden="1">
      <c r="A213" s="254" t="str">
        <f t="shared" si="26"/>
        <v>71040505064861</v>
      </c>
      <c r="B213" s="329" t="s">
        <v>439</v>
      </c>
      <c r="C213" s="285" t="s">
        <v>155</v>
      </c>
      <c r="D213" s="285" t="s">
        <v>149</v>
      </c>
      <c r="E213" s="285" t="s">
        <v>149</v>
      </c>
      <c r="F213" s="285" t="s">
        <v>157</v>
      </c>
      <c r="G213" s="285">
        <v>4861</v>
      </c>
      <c r="H213" s="227"/>
      <c r="I213" s="227"/>
      <c r="J213" s="231"/>
      <c r="K213" s="231"/>
      <c r="L213" s="230" t="s">
        <v>134</v>
      </c>
      <c r="M213" s="226">
        <v>4861</v>
      </c>
      <c r="N213" s="223">
        <f t="shared" si="28"/>
        <v>0</v>
      </c>
      <c r="O213" s="222"/>
      <c r="P213" s="222"/>
      <c r="Q213" s="237"/>
      <c r="R213" s="237"/>
      <c r="S213" s="238"/>
      <c r="T213" s="237"/>
      <c r="U213" s="237"/>
      <c r="V213" s="237"/>
    </row>
    <row r="214" spans="1:22" ht="21.6" hidden="1" customHeight="1">
      <c r="A214" s="254" t="str">
        <f t="shared" ref="A214" si="31">CONCATENATE(B214,C214,D214,E214,F214,G214)</f>
        <v>71040505050000</v>
      </c>
      <c r="B214" s="329" t="s">
        <v>439</v>
      </c>
      <c r="C214" s="285" t="s">
        <v>155</v>
      </c>
      <c r="D214" s="285" t="s">
        <v>149</v>
      </c>
      <c r="E214" s="285" t="s">
        <v>149</v>
      </c>
      <c r="F214" s="285" t="s">
        <v>149</v>
      </c>
      <c r="G214" s="329" t="s">
        <v>440</v>
      </c>
      <c r="H214" s="227"/>
      <c r="I214" s="227"/>
      <c r="J214" s="231"/>
      <c r="K214" s="231"/>
      <c r="L214" s="234" t="s">
        <v>173</v>
      </c>
      <c r="M214" s="220">
        <v>5112</v>
      </c>
      <c r="N214" s="223">
        <f>O214+P214</f>
        <v>0</v>
      </c>
      <c r="O214" s="223"/>
      <c r="P214" s="223"/>
      <c r="Q214" s="237"/>
      <c r="R214" s="237"/>
      <c r="S214" s="238"/>
      <c r="T214" s="237"/>
      <c r="U214" s="237"/>
      <c r="V214" s="237"/>
    </row>
    <row r="215" spans="1:22" hidden="1">
      <c r="A215" s="254" t="str">
        <f t="shared" si="26"/>
        <v>71040505070000</v>
      </c>
      <c r="B215" s="329" t="s">
        <v>439</v>
      </c>
      <c r="C215" s="285" t="s">
        <v>155</v>
      </c>
      <c r="D215" s="285" t="s">
        <v>149</v>
      </c>
      <c r="E215" s="285" t="s">
        <v>149</v>
      </c>
      <c r="F215" s="285" t="s">
        <v>183</v>
      </c>
      <c r="G215" s="329" t="s">
        <v>440</v>
      </c>
      <c r="H215" s="227"/>
      <c r="I215" s="227"/>
      <c r="J215" s="231"/>
      <c r="K215" s="231"/>
      <c r="L215" s="230" t="s">
        <v>174</v>
      </c>
      <c r="M215" s="226">
        <v>5113</v>
      </c>
      <c r="N215" s="223">
        <f t="shared" si="28"/>
        <v>0</v>
      </c>
      <c r="O215" s="223"/>
      <c r="P215" s="223"/>
      <c r="Q215" s="237"/>
      <c r="R215" s="237"/>
      <c r="S215" s="238"/>
      <c r="T215" s="237"/>
      <c r="U215" s="237"/>
      <c r="V215" s="237"/>
    </row>
    <row r="216" spans="1:22" hidden="1">
      <c r="B216" s="329"/>
      <c r="G216" s="329"/>
      <c r="H216" s="227"/>
      <c r="I216" s="227"/>
      <c r="J216" s="231"/>
      <c r="K216" s="231"/>
      <c r="L216" s="234" t="s">
        <v>268</v>
      </c>
      <c r="M216" s="232">
        <v>5129</v>
      </c>
      <c r="N216" s="223">
        <f t="shared" si="28"/>
        <v>0</v>
      </c>
      <c r="O216" s="223"/>
      <c r="P216" s="223"/>
      <c r="Q216" s="237"/>
      <c r="R216" s="237"/>
      <c r="S216" s="238"/>
      <c r="T216" s="237"/>
      <c r="U216" s="237"/>
      <c r="V216" s="237"/>
    </row>
    <row r="217" spans="1:22" ht="49.15" hidden="1" customHeight="1">
      <c r="A217" s="254" t="str">
        <f t="shared" si="26"/>
        <v>71040505074861</v>
      </c>
      <c r="B217" s="329" t="s">
        <v>439</v>
      </c>
      <c r="C217" s="285" t="s">
        <v>155</v>
      </c>
      <c r="D217" s="285" t="s">
        <v>149</v>
      </c>
      <c r="E217" s="285" t="s">
        <v>149</v>
      </c>
      <c r="F217" s="285" t="s">
        <v>183</v>
      </c>
      <c r="G217" s="285">
        <v>4861</v>
      </c>
      <c r="H217" s="221"/>
      <c r="I217" s="271"/>
      <c r="J217" s="272"/>
      <c r="K217" s="272"/>
      <c r="L217" s="273" t="s">
        <v>686</v>
      </c>
      <c r="M217" s="268"/>
      <c r="N217" s="274">
        <f>O217+P217</f>
        <v>0</v>
      </c>
      <c r="O217" s="274">
        <f>SUM(O218:O218)</f>
        <v>0</v>
      </c>
      <c r="P217" s="274">
        <f>SUM(P218:P218)</f>
        <v>0</v>
      </c>
      <c r="Q217" s="237"/>
      <c r="R217" s="237"/>
      <c r="S217" s="238"/>
      <c r="T217" s="237"/>
      <c r="U217" s="237"/>
      <c r="V217" s="237"/>
    </row>
    <row r="218" spans="1:22" ht="30" hidden="1" customHeight="1">
      <c r="A218" s="254" t="str">
        <f t="shared" si="26"/>
        <v>71040505080000</v>
      </c>
      <c r="B218" s="329" t="s">
        <v>439</v>
      </c>
      <c r="C218" s="285" t="s">
        <v>155</v>
      </c>
      <c r="D218" s="285" t="s">
        <v>149</v>
      </c>
      <c r="E218" s="285" t="s">
        <v>149</v>
      </c>
      <c r="F218" s="285" t="s">
        <v>185</v>
      </c>
      <c r="G218" s="329" t="s">
        <v>440</v>
      </c>
      <c r="H218" s="221"/>
      <c r="I218" s="227"/>
      <c r="J218" s="231"/>
      <c r="K218" s="231"/>
      <c r="L218" s="234" t="s">
        <v>348</v>
      </c>
      <c r="M218" s="276">
        <v>4729</v>
      </c>
      <c r="N218" s="223">
        <f t="shared" si="28"/>
        <v>0</v>
      </c>
      <c r="O218" s="223"/>
      <c r="P218" s="223"/>
      <c r="Q218" s="237"/>
      <c r="R218" s="237"/>
      <c r="S218" s="238"/>
      <c r="T218" s="237"/>
      <c r="U218" s="237"/>
      <c r="V218" s="237"/>
    </row>
    <row r="219" spans="1:22" ht="27">
      <c r="A219" s="254" t="str">
        <f t="shared" si="26"/>
        <v>71040505094861</v>
      </c>
      <c r="B219" s="329" t="s">
        <v>439</v>
      </c>
      <c r="C219" s="285" t="s">
        <v>155</v>
      </c>
      <c r="D219" s="285" t="s">
        <v>149</v>
      </c>
      <c r="E219" s="285" t="s">
        <v>149</v>
      </c>
      <c r="F219" s="285" t="s">
        <v>187</v>
      </c>
      <c r="G219" s="285">
        <v>4861</v>
      </c>
      <c r="H219" s="221"/>
      <c r="I219" s="271"/>
      <c r="J219" s="272"/>
      <c r="K219" s="272"/>
      <c r="L219" s="273" t="s">
        <v>186</v>
      </c>
      <c r="M219" s="268"/>
      <c r="N219" s="274">
        <f>O219+P219</f>
        <v>110</v>
      </c>
      <c r="O219" s="274">
        <f>SUM(O220:O224)</f>
        <v>110</v>
      </c>
      <c r="P219" s="274">
        <f>SUM(P220:P224)</f>
        <v>0</v>
      </c>
      <c r="Q219" s="237"/>
      <c r="R219" s="237"/>
      <c r="S219" s="238"/>
      <c r="T219" s="237"/>
      <c r="U219" s="237"/>
      <c r="V219" s="237"/>
    </row>
    <row r="220" spans="1:22" ht="27" customHeight="1">
      <c r="A220" s="254" t="str">
        <f t="shared" si="26"/>
        <v>71040700000000</v>
      </c>
      <c r="B220" s="329" t="s">
        <v>439</v>
      </c>
      <c r="C220" s="285" t="s">
        <v>155</v>
      </c>
      <c r="D220" s="285" t="s">
        <v>183</v>
      </c>
      <c r="E220" s="285" t="s">
        <v>441</v>
      </c>
      <c r="F220" s="285" t="s">
        <v>441</v>
      </c>
      <c r="G220" s="329" t="s">
        <v>440</v>
      </c>
      <c r="H220" s="227"/>
      <c r="I220" s="227"/>
      <c r="J220" s="231"/>
      <c r="K220" s="231"/>
      <c r="L220" s="234" t="s">
        <v>142</v>
      </c>
      <c r="M220" s="276">
        <v>4251</v>
      </c>
      <c r="N220" s="223">
        <f t="shared" si="28"/>
        <v>110</v>
      </c>
      <c r="O220" s="222">
        <v>110</v>
      </c>
      <c r="P220" s="222">
        <v>0</v>
      </c>
      <c r="Q220" s="237"/>
      <c r="R220" s="237"/>
      <c r="S220" s="238"/>
      <c r="T220" s="237"/>
      <c r="U220" s="237"/>
      <c r="V220" s="237"/>
    </row>
    <row r="221" spans="1:22" ht="96" hidden="1" customHeight="1">
      <c r="A221" s="254" t="str">
        <f t="shared" si="26"/>
        <v>71040700000001</v>
      </c>
      <c r="B221" s="329" t="s">
        <v>439</v>
      </c>
      <c r="C221" s="285" t="s">
        <v>155</v>
      </c>
      <c r="D221" s="285" t="s">
        <v>183</v>
      </c>
      <c r="E221" s="285" t="s">
        <v>441</v>
      </c>
      <c r="F221" s="285" t="s">
        <v>441</v>
      </c>
      <c r="G221" s="329" t="s">
        <v>96</v>
      </c>
      <c r="H221" s="227"/>
      <c r="I221" s="227"/>
      <c r="J221" s="231"/>
      <c r="K221" s="231"/>
      <c r="L221" s="234" t="s">
        <v>348</v>
      </c>
      <c r="M221" s="276">
        <v>4729</v>
      </c>
      <c r="N221" s="223">
        <f t="shared" si="28"/>
        <v>0</v>
      </c>
      <c r="O221" s="223"/>
      <c r="P221" s="223">
        <v>0</v>
      </c>
      <c r="Q221" s="237"/>
      <c r="R221" s="237"/>
      <c r="S221" s="238"/>
      <c r="T221" s="237"/>
      <c r="U221" s="237"/>
      <c r="V221" s="237"/>
    </row>
    <row r="222" spans="1:22" hidden="1">
      <c r="A222" s="254" t="str">
        <f t="shared" si="26"/>
        <v>71040703000000</v>
      </c>
      <c r="B222" s="329" t="s">
        <v>439</v>
      </c>
      <c r="C222" s="285" t="s">
        <v>155</v>
      </c>
      <c r="D222" s="285" t="s">
        <v>183</v>
      </c>
      <c r="E222" s="285" t="s">
        <v>442</v>
      </c>
      <c r="F222" s="285" t="s">
        <v>441</v>
      </c>
      <c r="G222" s="329" t="s">
        <v>440</v>
      </c>
      <c r="H222" s="227"/>
      <c r="I222" s="227"/>
      <c r="J222" s="231"/>
      <c r="K222" s="231"/>
      <c r="L222" s="234" t="s">
        <v>173</v>
      </c>
      <c r="M222" s="220">
        <v>5112</v>
      </c>
      <c r="N222" s="223">
        <f t="shared" si="28"/>
        <v>0</v>
      </c>
      <c r="O222" s="223"/>
      <c r="P222" s="223"/>
      <c r="Q222" s="237"/>
      <c r="R222" s="237"/>
      <c r="S222" s="238"/>
      <c r="T222" s="237"/>
      <c r="U222" s="237"/>
      <c r="V222" s="237"/>
    </row>
    <row r="223" spans="1:22" hidden="1">
      <c r="A223" s="254" t="str">
        <f t="shared" si="26"/>
        <v>71040703000001</v>
      </c>
      <c r="B223" s="329" t="s">
        <v>439</v>
      </c>
      <c r="C223" s="285" t="s">
        <v>155</v>
      </c>
      <c r="D223" s="285" t="s">
        <v>183</v>
      </c>
      <c r="E223" s="285" t="s">
        <v>442</v>
      </c>
      <c r="F223" s="285" t="s">
        <v>441</v>
      </c>
      <c r="G223" s="329" t="s">
        <v>96</v>
      </c>
      <c r="H223" s="227"/>
      <c r="I223" s="227"/>
      <c r="J223" s="231"/>
      <c r="K223" s="231"/>
      <c r="L223" s="230" t="s">
        <v>174</v>
      </c>
      <c r="M223" s="226">
        <v>5113</v>
      </c>
      <c r="N223" s="223">
        <f t="shared" si="28"/>
        <v>0</v>
      </c>
      <c r="O223" s="223"/>
      <c r="P223" s="223"/>
      <c r="Q223" s="237"/>
      <c r="R223" s="237"/>
      <c r="S223" s="238"/>
      <c r="T223" s="237"/>
      <c r="U223" s="237"/>
      <c r="V223" s="237"/>
    </row>
    <row r="224" spans="1:22" hidden="1">
      <c r="B224" s="329"/>
      <c r="G224" s="329"/>
      <c r="H224" s="227"/>
      <c r="I224" s="227"/>
      <c r="J224" s="231"/>
      <c r="K224" s="231"/>
      <c r="L224" s="234" t="s">
        <v>268</v>
      </c>
      <c r="M224" s="232">
        <v>5129</v>
      </c>
      <c r="N224" s="223">
        <f t="shared" ref="N224" si="32">O224+P224</f>
        <v>0</v>
      </c>
      <c r="O224" s="223"/>
      <c r="P224" s="223"/>
      <c r="Q224" s="237"/>
      <c r="R224" s="237"/>
      <c r="S224" s="238"/>
      <c r="T224" s="237"/>
      <c r="U224" s="237"/>
      <c r="V224" s="237"/>
    </row>
    <row r="225" spans="1:22" ht="16.5" hidden="1" customHeight="1">
      <c r="A225" s="254" t="str">
        <f t="shared" si="26"/>
        <v>71040703010000</v>
      </c>
      <c r="B225" s="329" t="s">
        <v>439</v>
      </c>
      <c r="C225" s="285" t="s">
        <v>155</v>
      </c>
      <c r="D225" s="285" t="s">
        <v>183</v>
      </c>
      <c r="E225" s="285" t="s">
        <v>442</v>
      </c>
      <c r="F225" s="285" t="s">
        <v>106</v>
      </c>
      <c r="G225" s="329" t="s">
        <v>440</v>
      </c>
      <c r="H225" s="221"/>
      <c r="I225" s="271"/>
      <c r="J225" s="272"/>
      <c r="K225" s="272"/>
      <c r="L225" s="273" t="s">
        <v>188</v>
      </c>
      <c r="M225" s="268"/>
      <c r="N225" s="274">
        <f>O225+P225</f>
        <v>0</v>
      </c>
      <c r="O225" s="274">
        <f>SUM(O226:O231)</f>
        <v>0</v>
      </c>
      <c r="P225" s="274">
        <f>SUM(P228:P231)</f>
        <v>0</v>
      </c>
      <c r="Q225" s="237"/>
      <c r="R225" s="237"/>
      <c r="S225" s="238"/>
      <c r="T225" s="237"/>
      <c r="U225" s="237"/>
      <c r="V225" s="237"/>
    </row>
    <row r="226" spans="1:22" hidden="1">
      <c r="A226" s="254" t="str">
        <f t="shared" ref="A226" si="33">CONCATENATE(B226,C226,D226,E226,F226,G226)</f>
        <v>71020500000000</v>
      </c>
      <c r="B226" s="329" t="s">
        <v>439</v>
      </c>
      <c r="C226" s="285" t="s">
        <v>140</v>
      </c>
      <c r="D226" s="285" t="s">
        <v>149</v>
      </c>
      <c r="E226" s="285" t="s">
        <v>441</v>
      </c>
      <c r="F226" s="285" t="s">
        <v>441</v>
      </c>
      <c r="G226" s="329" t="s">
        <v>440</v>
      </c>
      <c r="H226" s="221"/>
      <c r="I226" s="227"/>
      <c r="J226" s="231"/>
      <c r="K226" s="231"/>
      <c r="L226" s="234" t="s">
        <v>687</v>
      </c>
      <c r="M226" s="276">
        <v>4212</v>
      </c>
      <c r="N226" s="223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23"/>
      <c r="P226" s="223"/>
      <c r="Q226" s="237"/>
      <c r="R226" s="237"/>
      <c r="S226" s="238"/>
      <c r="T226" s="237"/>
      <c r="U226" s="237"/>
      <c r="V226" s="237"/>
    </row>
    <row r="227" spans="1:22" hidden="1">
      <c r="A227" s="254" t="str">
        <f t="shared" si="26"/>
        <v>71020500000000</v>
      </c>
      <c r="B227" s="329" t="s">
        <v>439</v>
      </c>
      <c r="C227" s="285" t="s">
        <v>140</v>
      </c>
      <c r="D227" s="285" t="s">
        <v>149</v>
      </c>
      <c r="E227" s="285" t="s">
        <v>441</v>
      </c>
      <c r="F227" s="285" t="s">
        <v>441</v>
      </c>
      <c r="G227" s="329" t="s">
        <v>440</v>
      </c>
      <c r="H227" s="221"/>
      <c r="I227" s="227"/>
      <c r="J227" s="231"/>
      <c r="K227" s="231"/>
      <c r="L227" s="234" t="s">
        <v>116</v>
      </c>
      <c r="M227" s="276">
        <v>4214</v>
      </c>
      <c r="N227" s="223">
        <f t="shared" ref="N227" si="34">O227+P227</f>
        <v>0</v>
      </c>
      <c r="O227" s="223"/>
      <c r="P227" s="223"/>
      <c r="Q227" s="237"/>
      <c r="R227" s="237"/>
      <c r="S227" s="238"/>
      <c r="T227" s="237"/>
      <c r="U227" s="237"/>
      <c r="V227" s="237"/>
    </row>
    <row r="228" spans="1:22" hidden="1">
      <c r="A228" s="254" t="str">
        <f>CONCATENATE(B228,C228,D228,E228,F228,G228)</f>
        <v>71040703014639</v>
      </c>
      <c r="B228" s="329" t="s">
        <v>439</v>
      </c>
      <c r="C228" s="285" t="s">
        <v>155</v>
      </c>
      <c r="D228" s="285" t="s">
        <v>183</v>
      </c>
      <c r="E228" s="285" t="s">
        <v>442</v>
      </c>
      <c r="F228" s="285" t="s">
        <v>106</v>
      </c>
      <c r="G228" s="285">
        <v>4639</v>
      </c>
      <c r="H228" s="227"/>
      <c r="I228" s="227"/>
      <c r="J228" s="231"/>
      <c r="K228" s="231"/>
      <c r="L228" s="230" t="s">
        <v>125</v>
      </c>
      <c r="M228" s="276">
        <v>4239</v>
      </c>
      <c r="N228" s="223">
        <f t="shared" si="28"/>
        <v>0</v>
      </c>
      <c r="O228" s="223"/>
      <c r="P228" s="223"/>
      <c r="Q228" s="237"/>
      <c r="R228" s="237"/>
      <c r="S228" s="238"/>
      <c r="T228" s="237"/>
      <c r="U228" s="237"/>
      <c r="V228" s="237"/>
    </row>
    <row r="229" spans="1:22" ht="25.5" hidden="1">
      <c r="A229" s="254" t="str">
        <f t="shared" si="26"/>
        <v>71040900000000</v>
      </c>
      <c r="B229" s="329" t="s">
        <v>439</v>
      </c>
      <c r="C229" s="285" t="s">
        <v>155</v>
      </c>
      <c r="D229" s="285" t="s">
        <v>187</v>
      </c>
      <c r="E229" s="285" t="s">
        <v>441</v>
      </c>
      <c r="F229" s="285" t="s">
        <v>441</v>
      </c>
      <c r="G229" s="329" t="s">
        <v>440</v>
      </c>
      <c r="H229" s="227"/>
      <c r="I229" s="227"/>
      <c r="J229" s="231"/>
      <c r="K229" s="231"/>
      <c r="L229" s="230" t="s">
        <v>142</v>
      </c>
      <c r="M229" s="226">
        <v>4251</v>
      </c>
      <c r="N229" s="223">
        <f t="shared" si="28"/>
        <v>0</v>
      </c>
      <c r="O229" s="223"/>
      <c r="P229" s="223">
        <v>0</v>
      </c>
      <c r="Q229" s="237"/>
      <c r="R229" s="237"/>
      <c r="S229" s="238"/>
      <c r="T229" s="237"/>
      <c r="U229" s="237"/>
      <c r="V229" s="237"/>
    </row>
    <row r="230" spans="1:22" hidden="1">
      <c r="A230" s="254" t="str">
        <f t="shared" si="26"/>
        <v>71040900000001</v>
      </c>
      <c r="B230" s="329" t="s">
        <v>439</v>
      </c>
      <c r="C230" s="285" t="s">
        <v>155</v>
      </c>
      <c r="D230" s="285" t="s">
        <v>187</v>
      </c>
      <c r="E230" s="285" t="s">
        <v>441</v>
      </c>
      <c r="F230" s="285" t="s">
        <v>441</v>
      </c>
      <c r="G230" s="329" t="s">
        <v>96</v>
      </c>
      <c r="H230" s="227"/>
      <c r="I230" s="227"/>
      <c r="J230" s="231"/>
      <c r="K230" s="231"/>
      <c r="L230" s="234" t="s">
        <v>167</v>
      </c>
      <c r="M230" s="220">
        <v>4639</v>
      </c>
      <c r="N230" s="223">
        <f t="shared" si="28"/>
        <v>0</v>
      </c>
      <c r="O230" s="223"/>
      <c r="P230" s="223"/>
      <c r="Q230" s="237"/>
      <c r="R230" s="237"/>
      <c r="S230" s="238"/>
      <c r="T230" s="237"/>
      <c r="U230" s="237"/>
      <c r="V230" s="237"/>
    </row>
    <row r="231" spans="1:22" hidden="1">
      <c r="A231" s="254" t="str">
        <f t="shared" si="26"/>
        <v>71040901000000</v>
      </c>
      <c r="B231" s="329" t="s">
        <v>439</v>
      </c>
      <c r="C231" s="285" t="s">
        <v>155</v>
      </c>
      <c r="D231" s="285" t="s">
        <v>187</v>
      </c>
      <c r="E231" s="285" t="s">
        <v>106</v>
      </c>
      <c r="F231" s="285" t="s">
        <v>441</v>
      </c>
      <c r="G231" s="329" t="s">
        <v>440</v>
      </c>
      <c r="H231" s="227"/>
      <c r="I231" s="227"/>
      <c r="J231" s="231"/>
      <c r="K231" s="231"/>
      <c r="L231" s="230" t="s">
        <v>174</v>
      </c>
      <c r="M231" s="226">
        <v>5113</v>
      </c>
      <c r="N231" s="223">
        <f t="shared" si="28"/>
        <v>0</v>
      </c>
      <c r="O231" s="223"/>
      <c r="P231" s="223"/>
      <c r="Q231" s="237"/>
      <c r="R231" s="237"/>
      <c r="S231" s="238"/>
      <c r="T231" s="237"/>
      <c r="U231" s="237"/>
      <c r="V231" s="237"/>
    </row>
    <row r="232" spans="1:22" hidden="1">
      <c r="A232" s="254" t="str">
        <f t="shared" si="26"/>
        <v>71040901000001</v>
      </c>
      <c r="B232" s="329" t="s">
        <v>439</v>
      </c>
      <c r="C232" s="285" t="s">
        <v>155</v>
      </c>
      <c r="D232" s="285" t="s">
        <v>187</v>
      </c>
      <c r="E232" s="285" t="s">
        <v>106</v>
      </c>
      <c r="F232" s="285" t="s">
        <v>441</v>
      </c>
      <c r="G232" s="329" t="s">
        <v>96</v>
      </c>
      <c r="H232" s="221"/>
      <c r="I232" s="271"/>
      <c r="J232" s="272"/>
      <c r="K232" s="272"/>
      <c r="L232" s="273" t="s">
        <v>190</v>
      </c>
      <c r="M232" s="268"/>
      <c r="N232" s="274">
        <f>O232+P232</f>
        <v>0</v>
      </c>
      <c r="O232" s="274">
        <f>SUM(O233:O235)</f>
        <v>0</v>
      </c>
      <c r="P232" s="274">
        <f>SUM(P233:P235)</f>
        <v>0</v>
      </c>
      <c r="Q232" s="237"/>
      <c r="R232" s="237"/>
      <c r="S232" s="238"/>
      <c r="T232" s="237"/>
      <c r="U232" s="237"/>
      <c r="V232" s="237"/>
    </row>
    <row r="233" spans="1:22" ht="27" hidden="1" customHeight="1">
      <c r="A233" s="254" t="str">
        <f t="shared" si="26"/>
        <v>71040901010000</v>
      </c>
      <c r="B233" s="329" t="s">
        <v>439</v>
      </c>
      <c r="C233" s="285" t="s">
        <v>155</v>
      </c>
      <c r="D233" s="285" t="s">
        <v>187</v>
      </c>
      <c r="E233" s="285" t="s">
        <v>106</v>
      </c>
      <c r="F233" s="285" t="s">
        <v>106</v>
      </c>
      <c r="G233" s="329" t="s">
        <v>440</v>
      </c>
      <c r="H233" s="221"/>
      <c r="I233" s="271"/>
      <c r="J233" s="272"/>
      <c r="K233" s="272"/>
      <c r="L233" s="234" t="s">
        <v>689</v>
      </c>
      <c r="M233" s="226">
        <v>4511</v>
      </c>
      <c r="N233" s="223">
        <f t="shared" si="28"/>
        <v>0</v>
      </c>
      <c r="O233" s="222"/>
      <c r="P233" s="222"/>
      <c r="Q233" s="237"/>
      <c r="R233" s="237"/>
      <c r="S233" s="238"/>
      <c r="T233" s="237"/>
      <c r="U233" s="237"/>
      <c r="V233" s="237"/>
    </row>
    <row r="234" spans="1:22" ht="27" hidden="1" customHeight="1">
      <c r="B234" s="329"/>
      <c r="G234" s="329"/>
      <c r="H234" s="221"/>
      <c r="I234" s="271"/>
      <c r="J234" s="272"/>
      <c r="K234" s="272"/>
      <c r="L234" s="234" t="s">
        <v>722</v>
      </c>
      <c r="M234" s="226" t="s">
        <v>723</v>
      </c>
      <c r="N234" s="223">
        <f t="shared" si="28"/>
        <v>0</v>
      </c>
      <c r="O234" s="222"/>
      <c r="P234" s="222"/>
      <c r="Q234" s="237"/>
      <c r="R234" s="237"/>
      <c r="S234" s="238"/>
      <c r="T234" s="237"/>
      <c r="U234" s="237"/>
      <c r="V234" s="237"/>
    </row>
    <row r="235" spans="1:22" ht="16.5" hidden="1">
      <c r="A235" s="254" t="str">
        <f t="shared" si="26"/>
        <v>71040901015221</v>
      </c>
      <c r="B235" s="329" t="s">
        <v>439</v>
      </c>
      <c r="C235" s="285" t="s">
        <v>155</v>
      </c>
      <c r="D235" s="285" t="s">
        <v>187</v>
      </c>
      <c r="E235" s="285" t="s">
        <v>106</v>
      </c>
      <c r="F235" s="285" t="s">
        <v>106</v>
      </c>
      <c r="G235" s="285">
        <v>5221</v>
      </c>
      <c r="H235" s="227"/>
      <c r="I235" s="227"/>
      <c r="J235" s="231"/>
      <c r="K235" s="231"/>
      <c r="L235" s="230" t="s">
        <v>134</v>
      </c>
      <c r="M235" s="226">
        <v>4861</v>
      </c>
      <c r="N235" s="223">
        <f t="shared" si="28"/>
        <v>0</v>
      </c>
      <c r="O235" s="222"/>
      <c r="P235" s="222"/>
      <c r="Q235" s="237"/>
      <c r="R235" s="237"/>
      <c r="S235" s="238"/>
      <c r="T235" s="237"/>
      <c r="U235" s="237"/>
      <c r="V235" s="237"/>
    </row>
    <row r="236" spans="1:22" hidden="1">
      <c r="A236" s="254" t="str">
        <f t="shared" si="26"/>
        <v>71040901020000</v>
      </c>
      <c r="B236" s="329" t="s">
        <v>439</v>
      </c>
      <c r="C236" s="285" t="s">
        <v>155</v>
      </c>
      <c r="D236" s="285" t="s">
        <v>187</v>
      </c>
      <c r="E236" s="285" t="s">
        <v>106</v>
      </c>
      <c r="F236" s="285" t="s">
        <v>140</v>
      </c>
      <c r="G236" s="329" t="s">
        <v>440</v>
      </c>
      <c r="H236" s="221"/>
      <c r="I236" s="271"/>
      <c r="J236" s="272"/>
      <c r="K236" s="272"/>
      <c r="L236" s="273" t="s">
        <v>191</v>
      </c>
      <c r="M236" s="268"/>
      <c r="N236" s="274">
        <f>O236+P236</f>
        <v>0</v>
      </c>
      <c r="O236" s="274">
        <f>SUM(O237:O238)</f>
        <v>0</v>
      </c>
      <c r="P236" s="274">
        <f>SUM(P237:P238)</f>
        <v>0</v>
      </c>
      <c r="Q236" s="237"/>
      <c r="R236" s="237"/>
      <c r="S236" s="238"/>
      <c r="T236" s="237"/>
      <c r="U236" s="237"/>
      <c r="V236" s="237"/>
    </row>
    <row r="237" spans="1:22" ht="25.5" hidden="1">
      <c r="A237" s="254" t="str">
        <f t="shared" si="26"/>
        <v>71040901024637</v>
      </c>
      <c r="B237" s="329" t="s">
        <v>439</v>
      </c>
      <c r="C237" s="285" t="s">
        <v>155</v>
      </c>
      <c r="D237" s="285" t="s">
        <v>187</v>
      </c>
      <c r="E237" s="285" t="s">
        <v>106</v>
      </c>
      <c r="F237" s="285" t="s">
        <v>140</v>
      </c>
      <c r="G237" s="285">
        <v>4637</v>
      </c>
      <c r="H237" s="227"/>
      <c r="I237" s="227"/>
      <c r="J237" s="231"/>
      <c r="K237" s="231"/>
      <c r="L237" s="234" t="s">
        <v>142</v>
      </c>
      <c r="M237" s="276">
        <v>4251</v>
      </c>
      <c r="N237" s="223">
        <f t="shared" si="28"/>
        <v>0</v>
      </c>
      <c r="O237" s="223"/>
      <c r="P237" s="223"/>
      <c r="Q237" s="237"/>
      <c r="R237" s="237"/>
      <c r="S237" s="238"/>
      <c r="T237" s="237"/>
      <c r="U237" s="237"/>
      <c r="V237" s="237"/>
    </row>
    <row r="238" spans="1:22" hidden="1">
      <c r="A238" s="254" t="str">
        <f t="shared" si="26"/>
        <v>71040901030000</v>
      </c>
      <c r="B238" s="329" t="s">
        <v>439</v>
      </c>
      <c r="C238" s="285" t="s">
        <v>155</v>
      </c>
      <c r="D238" s="285" t="s">
        <v>187</v>
      </c>
      <c r="E238" s="285" t="s">
        <v>106</v>
      </c>
      <c r="F238" s="285" t="s">
        <v>442</v>
      </c>
      <c r="G238" s="329" t="s">
        <v>440</v>
      </c>
      <c r="H238" s="227"/>
      <c r="I238" s="227"/>
      <c r="J238" s="231"/>
      <c r="K238" s="231"/>
      <c r="L238" s="234" t="s">
        <v>173</v>
      </c>
      <c r="M238" s="220">
        <v>5112</v>
      </c>
      <c r="N238" s="223">
        <f t="shared" si="28"/>
        <v>0</v>
      </c>
      <c r="O238" s="223"/>
      <c r="P238" s="223"/>
      <c r="Q238" s="237"/>
      <c r="R238" s="237"/>
      <c r="S238" s="238"/>
      <c r="T238" s="237"/>
      <c r="U238" s="237"/>
      <c r="V238" s="237"/>
    </row>
    <row r="239" spans="1:22" ht="54" hidden="1" customHeight="1">
      <c r="A239" s="254" t="str">
        <f t="shared" si="26"/>
        <v>71040901034511</v>
      </c>
      <c r="B239" s="329" t="s">
        <v>439</v>
      </c>
      <c r="C239" s="285" t="s">
        <v>155</v>
      </c>
      <c r="D239" s="285" t="s">
        <v>187</v>
      </c>
      <c r="E239" s="285" t="s">
        <v>106</v>
      </c>
      <c r="F239" s="285" t="s">
        <v>442</v>
      </c>
      <c r="G239" s="285">
        <v>4511</v>
      </c>
      <c r="H239" s="221"/>
      <c r="I239" s="271"/>
      <c r="J239" s="272"/>
      <c r="K239" s="272"/>
      <c r="L239" s="286" t="s">
        <v>690</v>
      </c>
      <c r="M239" s="268"/>
      <c r="N239" s="274">
        <f>O239+P239</f>
        <v>0</v>
      </c>
      <c r="O239" s="274">
        <f>SUM(O240:O242)</f>
        <v>0</v>
      </c>
      <c r="P239" s="274">
        <f>SUM(P240:P242)</f>
        <v>0</v>
      </c>
      <c r="Q239" s="237"/>
      <c r="R239" s="237"/>
      <c r="S239" s="238"/>
      <c r="T239" s="237"/>
      <c r="U239" s="237"/>
      <c r="V239" s="237"/>
    </row>
    <row r="240" spans="1:22" hidden="1">
      <c r="A240" s="254" t="str">
        <f t="shared" ref="A240:A328" si="35">CONCATENATE(B240,C240,D240,E240,F240,G240)</f>
        <v>71040901040000</v>
      </c>
      <c r="B240" s="329" t="s">
        <v>439</v>
      </c>
      <c r="C240" s="285" t="s">
        <v>155</v>
      </c>
      <c r="D240" s="285" t="s">
        <v>187</v>
      </c>
      <c r="E240" s="285" t="s">
        <v>106</v>
      </c>
      <c r="F240" s="285" t="s">
        <v>155</v>
      </c>
      <c r="G240" s="329" t="s">
        <v>440</v>
      </c>
      <c r="H240" s="227"/>
      <c r="I240" s="227"/>
      <c r="J240" s="231"/>
      <c r="K240" s="231"/>
      <c r="L240" s="230" t="s">
        <v>134</v>
      </c>
      <c r="M240" s="226">
        <v>4861</v>
      </c>
      <c r="N240" s="223">
        <f t="shared" si="28"/>
        <v>0</v>
      </c>
      <c r="O240" s="223"/>
      <c r="P240" s="223">
        <v>0</v>
      </c>
      <c r="Q240" s="237"/>
      <c r="R240" s="237"/>
      <c r="S240" s="238"/>
      <c r="T240" s="237"/>
      <c r="U240" s="237"/>
      <c r="V240" s="237"/>
    </row>
    <row r="241" spans="1:22" hidden="1">
      <c r="A241" s="254" t="str">
        <f t="shared" si="35"/>
        <v>71040901044639</v>
      </c>
      <c r="B241" s="329" t="s">
        <v>439</v>
      </c>
      <c r="C241" s="285" t="s">
        <v>155</v>
      </c>
      <c r="D241" s="285" t="s">
        <v>187</v>
      </c>
      <c r="E241" s="285" t="s">
        <v>106</v>
      </c>
      <c r="F241" s="285" t="s">
        <v>155</v>
      </c>
      <c r="G241" s="285">
        <v>4639</v>
      </c>
      <c r="H241" s="227"/>
      <c r="I241" s="227"/>
      <c r="J241" s="231"/>
      <c r="K241" s="231"/>
      <c r="L241" s="230" t="s">
        <v>616</v>
      </c>
      <c r="M241" s="226" t="s">
        <v>580</v>
      </c>
      <c r="N241" s="223">
        <f t="shared" si="28"/>
        <v>0</v>
      </c>
      <c r="O241" s="223"/>
      <c r="P241" s="223"/>
      <c r="Q241" s="237"/>
      <c r="R241" s="237"/>
      <c r="S241" s="238"/>
      <c r="T241" s="237"/>
      <c r="U241" s="237"/>
      <c r="V241" s="237"/>
    </row>
    <row r="242" spans="1:22" hidden="1">
      <c r="A242" s="254" t="str">
        <f t="shared" si="35"/>
        <v>71040901044819</v>
      </c>
      <c r="B242" s="329" t="s">
        <v>439</v>
      </c>
      <c r="C242" s="285" t="s">
        <v>155</v>
      </c>
      <c r="D242" s="285" t="s">
        <v>187</v>
      </c>
      <c r="E242" s="285" t="s">
        <v>106</v>
      </c>
      <c r="F242" s="285" t="s">
        <v>155</v>
      </c>
      <c r="G242" s="285">
        <v>4819</v>
      </c>
      <c r="H242" s="227"/>
      <c r="I242" s="227"/>
      <c r="J242" s="231"/>
      <c r="K242" s="231"/>
      <c r="L242" s="230" t="s">
        <v>138</v>
      </c>
      <c r="M242" s="226" t="s">
        <v>617</v>
      </c>
      <c r="N242" s="223">
        <f t="shared" si="28"/>
        <v>0</v>
      </c>
      <c r="O242" s="223"/>
      <c r="P242" s="223"/>
      <c r="Q242" s="237"/>
      <c r="R242" s="237"/>
      <c r="S242" s="238"/>
      <c r="T242" s="237"/>
      <c r="U242" s="237"/>
      <c r="V242" s="237"/>
    </row>
    <row r="243" spans="1:22" ht="26.25" customHeight="1">
      <c r="A243" s="254" t="str">
        <f t="shared" si="35"/>
        <v>71040901050000</v>
      </c>
      <c r="B243" s="329" t="s">
        <v>439</v>
      </c>
      <c r="C243" s="285" t="s">
        <v>155</v>
      </c>
      <c r="D243" s="285" t="s">
        <v>187</v>
      </c>
      <c r="E243" s="285" t="s">
        <v>106</v>
      </c>
      <c r="F243" s="285" t="s">
        <v>149</v>
      </c>
      <c r="G243" s="329" t="s">
        <v>440</v>
      </c>
      <c r="H243" s="221"/>
      <c r="I243" s="271"/>
      <c r="J243" s="272"/>
      <c r="K243" s="272"/>
      <c r="L243" s="273" t="s">
        <v>193</v>
      </c>
      <c r="M243" s="268"/>
      <c r="N243" s="274">
        <f>O243+P243</f>
        <v>1845.6</v>
      </c>
      <c r="O243" s="274">
        <f>SUM(O244:O249)</f>
        <v>0</v>
      </c>
      <c r="P243" s="274">
        <f>SUM(P244:P249)</f>
        <v>1845.6</v>
      </c>
      <c r="Q243" s="237"/>
      <c r="R243" s="237"/>
      <c r="S243" s="238"/>
      <c r="T243" s="237"/>
      <c r="U243" s="237"/>
      <c r="V243" s="237"/>
    </row>
    <row r="244" spans="1:22" ht="16.5" hidden="1">
      <c r="A244" s="254" t="str">
        <f t="shared" si="35"/>
        <v>71040901058111</v>
      </c>
      <c r="B244" s="329" t="s">
        <v>439</v>
      </c>
      <c r="C244" s="285" t="s">
        <v>155</v>
      </c>
      <c r="D244" s="285" t="s">
        <v>187</v>
      </c>
      <c r="E244" s="285" t="s">
        <v>106</v>
      </c>
      <c r="F244" s="285" t="s">
        <v>149</v>
      </c>
      <c r="G244" s="285">
        <v>8111</v>
      </c>
      <c r="H244" s="227"/>
      <c r="I244" s="227"/>
      <c r="J244" s="231"/>
      <c r="K244" s="231"/>
      <c r="L244" s="230" t="s">
        <v>114</v>
      </c>
      <c r="M244" s="276">
        <v>4212</v>
      </c>
      <c r="N244" s="223">
        <f t="shared" si="28"/>
        <v>0</v>
      </c>
      <c r="O244" s="222"/>
      <c r="P244" s="222"/>
      <c r="Q244" s="237"/>
      <c r="R244" s="237"/>
      <c r="S244" s="238"/>
      <c r="T244" s="237"/>
      <c r="U244" s="237"/>
      <c r="V244" s="237"/>
    </row>
    <row r="245" spans="1:22" ht="16.5" hidden="1">
      <c r="A245" s="254" t="str">
        <f t="shared" si="35"/>
        <v>71040901058411</v>
      </c>
      <c r="B245" s="329" t="s">
        <v>439</v>
      </c>
      <c r="C245" s="285" t="s">
        <v>155</v>
      </c>
      <c r="D245" s="285" t="s">
        <v>187</v>
      </c>
      <c r="E245" s="285" t="s">
        <v>106</v>
      </c>
      <c r="F245" s="285" t="s">
        <v>149</v>
      </c>
      <c r="G245" s="285">
        <v>8411</v>
      </c>
      <c r="H245" s="227"/>
      <c r="I245" s="227"/>
      <c r="J245" s="231"/>
      <c r="K245" s="231"/>
      <c r="L245" s="230" t="s">
        <v>125</v>
      </c>
      <c r="M245" s="276">
        <v>4239</v>
      </c>
      <c r="N245" s="223">
        <f t="shared" si="28"/>
        <v>0</v>
      </c>
      <c r="O245" s="224"/>
      <c r="P245" s="224"/>
      <c r="Q245" s="237"/>
      <c r="R245" s="237"/>
      <c r="S245" s="238"/>
      <c r="T245" s="237"/>
      <c r="U245" s="237"/>
      <c r="V245" s="237"/>
    </row>
    <row r="246" spans="1:22" ht="25.5" hidden="1">
      <c r="A246" s="254" t="str">
        <f t="shared" si="35"/>
        <v>71040901060000</v>
      </c>
      <c r="B246" s="329" t="s">
        <v>439</v>
      </c>
      <c r="C246" s="285" t="s">
        <v>155</v>
      </c>
      <c r="D246" s="285" t="s">
        <v>187</v>
      </c>
      <c r="E246" s="285" t="s">
        <v>106</v>
      </c>
      <c r="F246" s="285" t="s">
        <v>157</v>
      </c>
      <c r="G246" s="329" t="s">
        <v>440</v>
      </c>
      <c r="H246" s="227"/>
      <c r="I246" s="227"/>
      <c r="J246" s="231"/>
      <c r="K246" s="231"/>
      <c r="L246" s="230" t="s">
        <v>142</v>
      </c>
      <c r="M246" s="226">
        <v>4251</v>
      </c>
      <c r="N246" s="223">
        <f t="shared" si="28"/>
        <v>0</v>
      </c>
      <c r="O246" s="223"/>
      <c r="P246" s="223"/>
      <c r="Q246" s="237"/>
      <c r="R246" s="237"/>
      <c r="S246" s="238"/>
      <c r="T246" s="237"/>
      <c r="U246" s="237"/>
      <c r="V246" s="237"/>
    </row>
    <row r="247" spans="1:22" hidden="1">
      <c r="A247" s="254" t="str">
        <f t="shared" si="35"/>
        <v>71040901064819</v>
      </c>
      <c r="B247" s="329" t="s">
        <v>439</v>
      </c>
      <c r="C247" s="285" t="s">
        <v>155</v>
      </c>
      <c r="D247" s="285" t="s">
        <v>187</v>
      </c>
      <c r="E247" s="285" t="s">
        <v>106</v>
      </c>
      <c r="F247" s="285" t="s">
        <v>157</v>
      </c>
      <c r="G247" s="285">
        <v>4819</v>
      </c>
      <c r="H247" s="227"/>
      <c r="I247" s="227"/>
      <c r="J247" s="231"/>
      <c r="K247" s="231"/>
      <c r="L247" s="230" t="s">
        <v>134</v>
      </c>
      <c r="M247" s="226">
        <v>4861</v>
      </c>
      <c r="N247" s="223">
        <f t="shared" si="28"/>
        <v>0</v>
      </c>
      <c r="O247" s="291"/>
      <c r="P247" s="291"/>
      <c r="Q247" s="237"/>
      <c r="R247" s="237"/>
      <c r="S247" s="238"/>
      <c r="T247" s="237"/>
      <c r="U247" s="237"/>
      <c r="V247" s="237"/>
    </row>
    <row r="248" spans="1:22">
      <c r="A248" s="254" t="str">
        <f>CONCATENATE(B248,C248,D248,E248,F248,G248)</f>
        <v>71040901064861</v>
      </c>
      <c r="B248" s="329" t="s">
        <v>439</v>
      </c>
      <c r="C248" s="285" t="s">
        <v>155</v>
      </c>
      <c r="D248" s="285" t="s">
        <v>187</v>
      </c>
      <c r="E248" s="285" t="s">
        <v>106</v>
      </c>
      <c r="F248" s="285" t="s">
        <v>157</v>
      </c>
      <c r="G248" s="285">
        <v>4861</v>
      </c>
      <c r="H248" s="227"/>
      <c r="I248" s="227"/>
      <c r="J248" s="231"/>
      <c r="K248" s="231"/>
      <c r="L248" s="230" t="s">
        <v>137</v>
      </c>
      <c r="M248" s="226">
        <v>5129</v>
      </c>
      <c r="N248" s="223">
        <f t="shared" si="28"/>
        <v>1845.6</v>
      </c>
      <c r="O248" s="223"/>
      <c r="P248" s="223">
        <v>1845.6</v>
      </c>
      <c r="Q248" s="237"/>
      <c r="R248" s="237"/>
      <c r="S248" s="238"/>
      <c r="T248" s="237"/>
      <c r="U248" s="237"/>
      <c r="V248" s="237"/>
    </row>
    <row r="249" spans="1:22" hidden="1">
      <c r="A249" s="254" t="str">
        <f t="shared" si="35"/>
        <v>71040901070000</v>
      </c>
      <c r="B249" s="329" t="s">
        <v>439</v>
      </c>
      <c r="C249" s="285" t="s">
        <v>155</v>
      </c>
      <c r="D249" s="285" t="s">
        <v>187</v>
      </c>
      <c r="E249" s="285" t="s">
        <v>106</v>
      </c>
      <c r="F249" s="285" t="s">
        <v>183</v>
      </c>
      <c r="G249" s="329" t="s">
        <v>440</v>
      </c>
      <c r="H249" s="227"/>
      <c r="I249" s="227"/>
      <c r="J249" s="231"/>
      <c r="K249" s="231"/>
      <c r="L249" s="230" t="s">
        <v>194</v>
      </c>
      <c r="M249" s="226">
        <v>5221</v>
      </c>
      <c r="N249" s="223">
        <f t="shared" si="28"/>
        <v>0</v>
      </c>
      <c r="O249" s="223"/>
      <c r="P249" s="223"/>
      <c r="Q249" s="237"/>
      <c r="R249" s="237"/>
      <c r="S249" s="238"/>
      <c r="T249" s="237"/>
      <c r="U249" s="237"/>
      <c r="V249" s="237"/>
    </row>
    <row r="250" spans="1:22" ht="54" hidden="1">
      <c r="A250" s="254" t="str">
        <f t="shared" si="35"/>
        <v>71040901074239</v>
      </c>
      <c r="B250" s="329" t="s">
        <v>439</v>
      </c>
      <c r="C250" s="285" t="s">
        <v>155</v>
      </c>
      <c r="D250" s="285" t="s">
        <v>187</v>
      </c>
      <c r="E250" s="285" t="s">
        <v>106</v>
      </c>
      <c r="F250" s="285" t="s">
        <v>183</v>
      </c>
      <c r="G250" s="285">
        <v>4239</v>
      </c>
      <c r="H250" s="221"/>
      <c r="I250" s="271"/>
      <c r="J250" s="272"/>
      <c r="K250" s="272"/>
      <c r="L250" s="273" t="s">
        <v>618</v>
      </c>
      <c r="M250" s="268"/>
      <c r="N250" s="274">
        <f>O250+P250</f>
        <v>0</v>
      </c>
      <c r="O250" s="274">
        <f>SUM(O251:O252)</f>
        <v>0</v>
      </c>
      <c r="P250" s="274">
        <f>SUM(P251:P252)</f>
        <v>0</v>
      </c>
      <c r="Q250" s="237"/>
      <c r="R250" s="237"/>
      <c r="S250" s="238"/>
      <c r="T250" s="237"/>
      <c r="U250" s="237"/>
      <c r="V250" s="237"/>
    </row>
    <row r="251" spans="1:22" ht="16.5" hidden="1">
      <c r="A251" s="254" t="str">
        <f t="shared" ref="A251" si="36">CONCATENATE(B251,C251,D251,E251,F251,G251)</f>
        <v>71040901058111</v>
      </c>
      <c r="B251" s="329" t="s">
        <v>439</v>
      </c>
      <c r="C251" s="285" t="s">
        <v>155</v>
      </c>
      <c r="D251" s="285" t="s">
        <v>187</v>
      </c>
      <c r="E251" s="285" t="s">
        <v>106</v>
      </c>
      <c r="F251" s="285" t="s">
        <v>149</v>
      </c>
      <c r="G251" s="285">
        <v>8111</v>
      </c>
      <c r="H251" s="227"/>
      <c r="I251" s="227"/>
      <c r="J251" s="231"/>
      <c r="K251" s="231"/>
      <c r="L251" s="230" t="s">
        <v>114</v>
      </c>
      <c r="M251" s="276">
        <v>4212</v>
      </c>
      <c r="N251" s="223">
        <f t="shared" ref="N251" si="37">O251+P251</f>
        <v>0</v>
      </c>
      <c r="O251" s="222"/>
      <c r="P251" s="222"/>
      <c r="Q251" s="237"/>
      <c r="R251" s="237"/>
      <c r="S251" s="238"/>
      <c r="T251" s="237"/>
      <c r="U251" s="237"/>
      <c r="V251" s="237"/>
    </row>
    <row r="252" spans="1:22" hidden="1">
      <c r="A252" s="254" t="str">
        <f t="shared" si="35"/>
        <v>71040901080000</v>
      </c>
      <c r="B252" s="329" t="s">
        <v>439</v>
      </c>
      <c r="C252" s="285" t="s">
        <v>155</v>
      </c>
      <c r="D252" s="285" t="s">
        <v>187</v>
      </c>
      <c r="E252" s="285" t="s">
        <v>106</v>
      </c>
      <c r="F252" s="285" t="s">
        <v>185</v>
      </c>
      <c r="G252" s="329" t="s">
        <v>440</v>
      </c>
      <c r="H252" s="227"/>
      <c r="I252" s="227"/>
      <c r="J252" s="231"/>
      <c r="K252" s="231"/>
      <c r="L252" s="230" t="s">
        <v>134</v>
      </c>
      <c r="M252" s="226">
        <v>4861</v>
      </c>
      <c r="N252" s="223">
        <f t="shared" si="28"/>
        <v>0</v>
      </c>
      <c r="O252" s="223"/>
      <c r="P252" s="223"/>
      <c r="Q252" s="237"/>
      <c r="R252" s="237"/>
      <c r="S252" s="238"/>
      <c r="T252" s="237"/>
      <c r="U252" s="237"/>
      <c r="V252" s="237"/>
    </row>
    <row r="253" spans="1:22" ht="27" hidden="1">
      <c r="A253" s="254" t="str">
        <f t="shared" si="35"/>
        <v>71040901084234</v>
      </c>
      <c r="B253" s="329" t="s">
        <v>439</v>
      </c>
      <c r="C253" s="285" t="s">
        <v>155</v>
      </c>
      <c r="D253" s="285" t="s">
        <v>187</v>
      </c>
      <c r="E253" s="285" t="s">
        <v>106</v>
      </c>
      <c r="F253" s="285" t="s">
        <v>185</v>
      </c>
      <c r="G253" s="285">
        <v>4234</v>
      </c>
      <c r="H253" s="287"/>
      <c r="I253" s="271"/>
      <c r="J253" s="272"/>
      <c r="K253" s="272"/>
      <c r="L253" s="286" t="s">
        <v>691</v>
      </c>
      <c r="M253" s="268"/>
      <c r="N253" s="274">
        <f>O253+P253</f>
        <v>0</v>
      </c>
      <c r="O253" s="274">
        <f>SUM(O254)</f>
        <v>0</v>
      </c>
      <c r="P253" s="274">
        <f>SUM(P254)</f>
        <v>0</v>
      </c>
      <c r="Q253" s="237"/>
      <c r="R253" s="237"/>
      <c r="S253" s="238"/>
      <c r="T253" s="237"/>
      <c r="U253" s="237"/>
      <c r="V253" s="237"/>
    </row>
    <row r="254" spans="1:22" ht="25.5" hidden="1">
      <c r="A254" s="254" t="str">
        <f t="shared" si="35"/>
        <v>71040901084511</v>
      </c>
      <c r="B254" s="329" t="s">
        <v>439</v>
      </c>
      <c r="C254" s="285" t="s">
        <v>155</v>
      </c>
      <c r="D254" s="285" t="s">
        <v>187</v>
      </c>
      <c r="E254" s="285" t="s">
        <v>106</v>
      </c>
      <c r="F254" s="285" t="s">
        <v>185</v>
      </c>
      <c r="G254" s="285">
        <v>4511</v>
      </c>
      <c r="H254" s="227"/>
      <c r="I254" s="227"/>
      <c r="J254" s="231"/>
      <c r="K254" s="231"/>
      <c r="L254" s="230" t="s">
        <v>131</v>
      </c>
      <c r="M254" s="226">
        <v>4511</v>
      </c>
      <c r="N254" s="223">
        <f t="shared" si="28"/>
        <v>0</v>
      </c>
      <c r="O254" s="223"/>
      <c r="P254" s="223">
        <v>0</v>
      </c>
      <c r="Q254" s="237"/>
      <c r="R254" s="237"/>
      <c r="S254" s="238"/>
      <c r="T254" s="237"/>
      <c r="U254" s="237"/>
      <c r="V254" s="237"/>
    </row>
    <row r="255" spans="1:22" ht="27" hidden="1">
      <c r="B255" s="329"/>
      <c r="H255" s="221"/>
      <c r="I255" s="271"/>
      <c r="J255" s="272"/>
      <c r="K255" s="272"/>
      <c r="L255" s="273" t="s">
        <v>692</v>
      </c>
      <c r="M255" s="268"/>
      <c r="N255" s="274">
        <f>O255+P255</f>
        <v>0</v>
      </c>
      <c r="O255" s="274">
        <f>SUM(O256)</f>
        <v>0</v>
      </c>
      <c r="P255" s="274">
        <f>SUM(P256)</f>
        <v>0</v>
      </c>
      <c r="Q255" s="237"/>
      <c r="R255" s="237"/>
      <c r="S255" s="238"/>
      <c r="T255" s="237"/>
      <c r="U255" s="237"/>
      <c r="V255" s="237"/>
    </row>
    <row r="256" spans="1:22" ht="25.5" hidden="1">
      <c r="A256" s="254" t="str">
        <f t="shared" ref="A256" si="38">CONCATENATE(B256,C256,D256,E256,F256,G256)</f>
        <v>71050000000000</v>
      </c>
      <c r="B256" s="329" t="s">
        <v>439</v>
      </c>
      <c r="C256" s="285" t="s">
        <v>149</v>
      </c>
      <c r="D256" s="285" t="s">
        <v>441</v>
      </c>
      <c r="E256" s="285" t="s">
        <v>441</v>
      </c>
      <c r="F256" s="285" t="s">
        <v>441</v>
      </c>
      <c r="G256" s="329" t="s">
        <v>440</v>
      </c>
      <c r="H256" s="227"/>
      <c r="I256" s="227"/>
      <c r="J256" s="231"/>
      <c r="K256" s="231"/>
      <c r="L256" s="230" t="s">
        <v>131</v>
      </c>
      <c r="M256" s="226">
        <v>4511</v>
      </c>
      <c r="N256" s="223">
        <f t="shared" ref="N256" si="39">O256+P256</f>
        <v>0</v>
      </c>
      <c r="O256" s="224"/>
      <c r="P256" s="224"/>
      <c r="Q256" s="237"/>
      <c r="R256" s="237"/>
      <c r="S256" s="238"/>
      <c r="T256" s="237"/>
      <c r="U256" s="237"/>
      <c r="V256" s="237"/>
    </row>
    <row r="257" spans="1:22" ht="20.45" hidden="1" customHeight="1">
      <c r="B257" s="329"/>
      <c r="H257" s="287"/>
      <c r="I257" s="271"/>
      <c r="J257" s="272"/>
      <c r="K257" s="272"/>
      <c r="L257" s="288" t="s">
        <v>762</v>
      </c>
      <c r="M257" s="268"/>
      <c r="N257" s="274">
        <f>O257+P257</f>
        <v>0</v>
      </c>
      <c r="O257" s="274">
        <f>SUM(O258)</f>
        <v>0</v>
      </c>
      <c r="P257" s="274">
        <f>SUM(P258)</f>
        <v>0</v>
      </c>
      <c r="Q257" s="237"/>
      <c r="R257" s="237"/>
      <c r="S257" s="238"/>
      <c r="T257" s="237"/>
      <c r="U257" s="237"/>
      <c r="V257" s="237"/>
    </row>
    <row r="258" spans="1:22" hidden="1">
      <c r="B258" s="329"/>
      <c r="H258" s="227"/>
      <c r="I258" s="227"/>
      <c r="J258" s="231"/>
      <c r="K258" s="231"/>
      <c r="L258" s="234" t="s">
        <v>174</v>
      </c>
      <c r="M258" s="220">
        <v>5113</v>
      </c>
      <c r="N258" s="223">
        <f t="shared" ref="N258" si="40">O258+P258</f>
        <v>0</v>
      </c>
      <c r="O258" s="223"/>
      <c r="P258" s="223"/>
      <c r="Q258" s="237"/>
      <c r="R258" s="237"/>
      <c r="S258" s="238"/>
      <c r="T258" s="237"/>
      <c r="U258" s="237"/>
      <c r="V258" s="237"/>
    </row>
    <row r="259" spans="1:22" hidden="1">
      <c r="A259" s="254" t="str">
        <f t="shared" si="35"/>
        <v>71040901114512</v>
      </c>
      <c r="B259" s="329" t="s">
        <v>439</v>
      </c>
      <c r="C259" s="285" t="s">
        <v>155</v>
      </c>
      <c r="D259" s="285" t="s">
        <v>187</v>
      </c>
      <c r="E259" s="285" t="s">
        <v>106</v>
      </c>
      <c r="F259" s="285" t="s">
        <v>104</v>
      </c>
      <c r="G259" s="285" t="s">
        <v>229</v>
      </c>
      <c r="H259" s="221">
        <v>2455</v>
      </c>
      <c r="I259" s="227" t="s">
        <v>155</v>
      </c>
      <c r="J259" s="231">
        <v>5</v>
      </c>
      <c r="K259" s="231">
        <v>5</v>
      </c>
      <c r="L259" s="266" t="s">
        <v>199</v>
      </c>
      <c r="M259" s="232"/>
      <c r="N259" s="235">
        <f>+N261+N264+N266+N268+N271</f>
        <v>0</v>
      </c>
      <c r="O259" s="235">
        <f t="shared" ref="O259:P259" si="41">+O261+O264+O266+O268+O271</f>
        <v>0</v>
      </c>
      <c r="P259" s="235">
        <f t="shared" si="41"/>
        <v>0</v>
      </c>
      <c r="Q259" s="237"/>
      <c r="R259" s="237"/>
      <c r="S259" s="238"/>
      <c r="T259" s="237"/>
      <c r="U259" s="237"/>
      <c r="V259" s="237"/>
    </row>
    <row r="260" spans="1:22" hidden="1">
      <c r="B260" s="329"/>
      <c r="H260" s="227"/>
      <c r="I260" s="227"/>
      <c r="J260" s="231"/>
      <c r="K260" s="231"/>
      <c r="L260" s="234" t="s">
        <v>108</v>
      </c>
      <c r="M260" s="220"/>
      <c r="N260" s="235"/>
      <c r="O260" s="235"/>
      <c r="P260" s="235"/>
      <c r="Q260" s="237"/>
      <c r="R260" s="237"/>
      <c r="S260" s="238"/>
      <c r="T260" s="237"/>
      <c r="U260" s="237"/>
      <c r="V260" s="237"/>
    </row>
    <row r="261" spans="1:22" hidden="1">
      <c r="B261" s="329"/>
      <c r="H261" s="221"/>
      <c r="I261" s="271"/>
      <c r="J261" s="272"/>
      <c r="K261" s="272"/>
      <c r="L261" s="273" t="s">
        <v>200</v>
      </c>
      <c r="M261" s="268"/>
      <c r="N261" s="274">
        <f>O261+P261</f>
        <v>0</v>
      </c>
      <c r="O261" s="274">
        <f>SUM(O262:O263)</f>
        <v>0</v>
      </c>
      <c r="P261" s="274">
        <f>SUM(P262:P263)</f>
        <v>0</v>
      </c>
      <c r="Q261" s="237"/>
      <c r="R261" s="237"/>
      <c r="S261" s="238"/>
      <c r="T261" s="237"/>
      <c r="U261" s="237"/>
      <c r="V261" s="237"/>
    </row>
    <row r="262" spans="1:22" hidden="1">
      <c r="B262" s="329"/>
      <c r="H262" s="221"/>
      <c r="I262" s="227"/>
      <c r="J262" s="231"/>
      <c r="K262" s="231"/>
      <c r="L262" s="230" t="s">
        <v>126</v>
      </c>
      <c r="M262" s="226">
        <v>4241</v>
      </c>
      <c r="N262" s="223">
        <f t="shared" ref="N262:N272" si="42">O262+P262</f>
        <v>0</v>
      </c>
      <c r="O262" s="223"/>
      <c r="P262" s="223"/>
      <c r="Q262" s="237"/>
      <c r="R262" s="237"/>
      <c r="S262" s="238"/>
      <c r="T262" s="237"/>
      <c r="U262" s="237"/>
      <c r="V262" s="237"/>
    </row>
    <row r="263" spans="1:22" ht="16.5" hidden="1">
      <c r="B263" s="329"/>
      <c r="H263" s="221"/>
      <c r="I263" s="227"/>
      <c r="J263" s="231"/>
      <c r="K263" s="231"/>
      <c r="L263" s="234" t="s">
        <v>137</v>
      </c>
      <c r="M263" s="276">
        <v>5129</v>
      </c>
      <c r="N263" s="223">
        <f t="shared" si="42"/>
        <v>0</v>
      </c>
      <c r="O263" s="222"/>
      <c r="P263" s="222"/>
      <c r="Q263" s="237"/>
      <c r="R263" s="237"/>
      <c r="S263" s="238"/>
      <c r="T263" s="237"/>
      <c r="U263" s="237"/>
      <c r="V263" s="237"/>
    </row>
    <row r="264" spans="1:22" ht="27" hidden="1">
      <c r="B264" s="329"/>
      <c r="H264" s="221"/>
      <c r="I264" s="271"/>
      <c r="J264" s="272"/>
      <c r="K264" s="272"/>
      <c r="L264" s="273" t="s">
        <v>201</v>
      </c>
      <c r="M264" s="268"/>
      <c r="N264" s="274">
        <f>O264+P264</f>
        <v>0</v>
      </c>
      <c r="O264" s="274">
        <f>SUM(O265)</f>
        <v>0</v>
      </c>
      <c r="P264" s="274">
        <f>SUM(P265)</f>
        <v>0</v>
      </c>
      <c r="Q264" s="237"/>
      <c r="R264" s="237"/>
      <c r="S264" s="238"/>
      <c r="T264" s="237"/>
      <c r="U264" s="237"/>
      <c r="V264" s="237"/>
    </row>
    <row r="265" spans="1:22" ht="25.5" hidden="1">
      <c r="B265" s="329"/>
      <c r="H265" s="227"/>
      <c r="I265" s="227"/>
      <c r="J265" s="231"/>
      <c r="K265" s="231"/>
      <c r="L265" s="230" t="s">
        <v>131</v>
      </c>
      <c r="M265" s="226">
        <v>4511</v>
      </c>
      <c r="N265" s="223">
        <f t="shared" si="42"/>
        <v>0</v>
      </c>
      <c r="O265" s="223"/>
      <c r="P265" s="223"/>
      <c r="Q265" s="237"/>
      <c r="R265" s="237"/>
      <c r="S265" s="238"/>
      <c r="T265" s="237"/>
      <c r="U265" s="237"/>
      <c r="V265" s="237"/>
    </row>
    <row r="266" spans="1:22" ht="49.15" hidden="1" customHeight="1">
      <c r="A266" s="254" t="str">
        <f t="shared" si="35"/>
        <v>71050100000001</v>
      </c>
      <c r="B266" s="329" t="s">
        <v>439</v>
      </c>
      <c r="C266" s="285" t="s">
        <v>149</v>
      </c>
      <c r="D266" s="285" t="s">
        <v>106</v>
      </c>
      <c r="E266" s="285" t="s">
        <v>441</v>
      </c>
      <c r="F266" s="285" t="s">
        <v>441</v>
      </c>
      <c r="G266" s="329" t="s">
        <v>96</v>
      </c>
      <c r="H266" s="221"/>
      <c r="I266" s="271"/>
      <c r="J266" s="272"/>
      <c r="K266" s="272"/>
      <c r="L266" s="273" t="s">
        <v>693</v>
      </c>
      <c r="M266" s="268"/>
      <c r="N266" s="274">
        <f>O266+P266</f>
        <v>0</v>
      </c>
      <c r="O266" s="274">
        <f>SUM(O267)</f>
        <v>0</v>
      </c>
      <c r="P266" s="274">
        <f>SUM(P267)</f>
        <v>0</v>
      </c>
      <c r="Q266" s="237"/>
      <c r="R266" s="237"/>
      <c r="S266" s="238"/>
      <c r="T266" s="237"/>
      <c r="U266" s="237"/>
      <c r="V266" s="237"/>
    </row>
    <row r="267" spans="1:22" ht="24" hidden="1" customHeight="1">
      <c r="A267" s="254" t="str">
        <f t="shared" si="35"/>
        <v>71050101000000</v>
      </c>
      <c r="B267" s="329" t="s">
        <v>439</v>
      </c>
      <c r="C267" s="285" t="s">
        <v>149</v>
      </c>
      <c r="D267" s="285" t="s">
        <v>106</v>
      </c>
      <c r="E267" s="285" t="s">
        <v>106</v>
      </c>
      <c r="F267" s="285" t="s">
        <v>441</v>
      </c>
      <c r="G267" s="329" t="s">
        <v>440</v>
      </c>
      <c r="H267" s="227"/>
      <c r="I267" s="227"/>
      <c r="J267" s="231"/>
      <c r="K267" s="231"/>
      <c r="L267" s="230" t="s">
        <v>134</v>
      </c>
      <c r="M267" s="226">
        <v>4861</v>
      </c>
      <c r="N267" s="223">
        <f t="shared" si="42"/>
        <v>0</v>
      </c>
      <c r="O267" s="223"/>
      <c r="P267" s="223"/>
      <c r="Q267" s="237"/>
      <c r="R267" s="237"/>
      <c r="S267" s="238"/>
      <c r="T267" s="237"/>
      <c r="U267" s="237"/>
      <c r="V267" s="237"/>
    </row>
    <row r="268" spans="1:22" ht="27" hidden="1">
      <c r="A268" s="254" t="str">
        <f t="shared" si="35"/>
        <v>71050101000001</v>
      </c>
      <c r="B268" s="329" t="s">
        <v>439</v>
      </c>
      <c r="C268" s="285" t="s">
        <v>149</v>
      </c>
      <c r="D268" s="285" t="s">
        <v>106</v>
      </c>
      <c r="E268" s="285" t="s">
        <v>106</v>
      </c>
      <c r="F268" s="285" t="s">
        <v>441</v>
      </c>
      <c r="G268" s="329" t="s">
        <v>96</v>
      </c>
      <c r="H268" s="292"/>
      <c r="I268" s="293"/>
      <c r="J268" s="294"/>
      <c r="K268" s="294"/>
      <c r="L268" s="273" t="s">
        <v>694</v>
      </c>
      <c r="M268" s="295"/>
      <c r="N268" s="274">
        <f>O268+P268</f>
        <v>0</v>
      </c>
      <c r="O268" s="296">
        <f>SUM(O269:O270)</f>
        <v>0</v>
      </c>
      <c r="P268" s="296">
        <f>SUM(P269:P270)</f>
        <v>0</v>
      </c>
      <c r="Q268" s="237"/>
      <c r="R268" s="237"/>
      <c r="S268" s="238"/>
      <c r="T268" s="237"/>
      <c r="U268" s="237"/>
      <c r="V268" s="237"/>
    </row>
    <row r="269" spans="1:22" hidden="1">
      <c r="A269" s="254" t="str">
        <f t="shared" si="35"/>
        <v>71050101010000</v>
      </c>
      <c r="B269" s="329" t="s">
        <v>439</v>
      </c>
      <c r="C269" s="285" t="s">
        <v>149</v>
      </c>
      <c r="D269" s="285" t="s">
        <v>106</v>
      </c>
      <c r="E269" s="285" t="s">
        <v>106</v>
      </c>
      <c r="F269" s="285" t="s">
        <v>106</v>
      </c>
      <c r="G269" s="329" t="s">
        <v>440</v>
      </c>
      <c r="H269" s="279"/>
      <c r="I269" s="297"/>
      <c r="J269" s="298"/>
      <c r="K269" s="299"/>
      <c r="L269" s="230" t="s">
        <v>134</v>
      </c>
      <c r="M269" s="226">
        <v>4861</v>
      </c>
      <c r="N269" s="223">
        <f t="shared" si="42"/>
        <v>0</v>
      </c>
      <c r="O269" s="300"/>
      <c r="P269" s="300"/>
      <c r="Q269" s="237"/>
      <c r="R269" s="237"/>
      <c r="S269" s="238"/>
      <c r="T269" s="237"/>
      <c r="U269" s="237"/>
      <c r="V269" s="237"/>
    </row>
    <row r="270" spans="1:22" hidden="1">
      <c r="A270" s="254" t="str">
        <f t="shared" si="35"/>
        <v>71050101014213</v>
      </c>
      <c r="B270" s="329" t="s">
        <v>439</v>
      </c>
      <c r="C270" s="285" t="s">
        <v>149</v>
      </c>
      <c r="D270" s="285" t="s">
        <v>106</v>
      </c>
      <c r="E270" s="285" t="s">
        <v>106</v>
      </c>
      <c r="F270" s="285" t="s">
        <v>106</v>
      </c>
      <c r="G270" s="285">
        <v>4213</v>
      </c>
      <c r="H270" s="301"/>
      <c r="I270" s="301"/>
      <c r="J270" s="302"/>
      <c r="K270" s="302"/>
      <c r="L270" s="289" t="s">
        <v>174</v>
      </c>
      <c r="M270" s="290">
        <v>5113</v>
      </c>
      <c r="N270" s="223">
        <f t="shared" si="42"/>
        <v>0</v>
      </c>
      <c r="O270" s="303"/>
      <c r="P270" s="303"/>
      <c r="Q270" s="237"/>
      <c r="R270" s="237"/>
      <c r="S270" s="238"/>
      <c r="T270" s="237"/>
      <c r="U270" s="237"/>
      <c r="V270" s="237"/>
    </row>
    <row r="271" spans="1:22" ht="27" hidden="1">
      <c r="A271" s="254" t="str">
        <f t="shared" si="35"/>
        <v>71050101030000</v>
      </c>
      <c r="B271" s="329" t="s">
        <v>439</v>
      </c>
      <c r="C271" s="285" t="s">
        <v>149</v>
      </c>
      <c r="D271" s="285" t="s">
        <v>106</v>
      </c>
      <c r="E271" s="285" t="s">
        <v>106</v>
      </c>
      <c r="F271" s="285" t="s">
        <v>442</v>
      </c>
      <c r="G271" s="329" t="s">
        <v>440</v>
      </c>
      <c r="H271" s="221"/>
      <c r="I271" s="271"/>
      <c r="J271" s="272"/>
      <c r="K271" s="272"/>
      <c r="L271" s="273" t="s">
        <v>695</v>
      </c>
      <c r="M271" s="268"/>
      <c r="N271" s="274">
        <f>O271+P271</f>
        <v>0</v>
      </c>
      <c r="O271" s="274">
        <f>SUM(O272)</f>
        <v>0</v>
      </c>
      <c r="P271" s="274">
        <f>SUM(P272)</f>
        <v>0</v>
      </c>
      <c r="Q271" s="237"/>
      <c r="R271" s="237"/>
      <c r="S271" s="238"/>
      <c r="T271" s="237"/>
      <c r="U271" s="237"/>
      <c r="V271" s="237"/>
    </row>
    <row r="272" spans="1:22" hidden="1">
      <c r="A272" s="254" t="str">
        <f t="shared" si="35"/>
        <v>71050101034861</v>
      </c>
      <c r="B272" s="329" t="s">
        <v>439</v>
      </c>
      <c r="C272" s="285" t="s">
        <v>149</v>
      </c>
      <c r="D272" s="285" t="s">
        <v>106</v>
      </c>
      <c r="E272" s="285" t="s">
        <v>106</v>
      </c>
      <c r="F272" s="285" t="s">
        <v>442</v>
      </c>
      <c r="G272" s="329" t="s">
        <v>84</v>
      </c>
      <c r="H272" s="227"/>
      <c r="I272" s="227"/>
      <c r="J272" s="231"/>
      <c r="K272" s="231"/>
      <c r="L272" s="230" t="s">
        <v>134</v>
      </c>
      <c r="M272" s="226">
        <v>4861</v>
      </c>
      <c r="N272" s="223">
        <f t="shared" si="42"/>
        <v>0</v>
      </c>
      <c r="O272" s="223"/>
      <c r="P272" s="223">
        <v>0</v>
      </c>
      <c r="Q272" s="237"/>
      <c r="R272" s="237"/>
      <c r="S272" s="238"/>
      <c r="T272" s="237"/>
      <c r="U272" s="237"/>
      <c r="V272" s="237"/>
    </row>
    <row r="273" spans="1:22" hidden="1">
      <c r="A273" s="254" t="str">
        <f t="shared" si="35"/>
        <v>71050101040000</v>
      </c>
      <c r="B273" s="329" t="s">
        <v>439</v>
      </c>
      <c r="C273" s="285" t="s">
        <v>149</v>
      </c>
      <c r="D273" s="285" t="s">
        <v>106</v>
      </c>
      <c r="E273" s="285" t="s">
        <v>106</v>
      </c>
      <c r="F273" s="285" t="s">
        <v>155</v>
      </c>
      <c r="G273" s="329" t="s">
        <v>440</v>
      </c>
      <c r="H273" s="221" t="s">
        <v>206</v>
      </c>
      <c r="I273" s="228" t="s">
        <v>155</v>
      </c>
      <c r="J273" s="229">
        <v>7</v>
      </c>
      <c r="K273" s="229">
        <v>0</v>
      </c>
      <c r="L273" s="267" t="s">
        <v>207</v>
      </c>
      <c r="M273" s="268"/>
      <c r="N273" s="269">
        <f>+N275</f>
        <v>0</v>
      </c>
      <c r="O273" s="269">
        <f>+O275</f>
        <v>0</v>
      </c>
      <c r="P273" s="269">
        <f>+P275</f>
        <v>0</v>
      </c>
      <c r="Q273" s="237"/>
      <c r="R273" s="237"/>
      <c r="S273" s="238"/>
      <c r="T273" s="237"/>
      <c r="U273" s="237"/>
      <c r="V273" s="237"/>
    </row>
    <row r="274" spans="1:22" hidden="1">
      <c r="A274" s="254" t="str">
        <f t="shared" si="35"/>
        <v>71050101044861</v>
      </c>
      <c r="B274" s="329" t="s">
        <v>439</v>
      </c>
      <c r="C274" s="285" t="s">
        <v>149</v>
      </c>
      <c r="D274" s="285" t="s">
        <v>106</v>
      </c>
      <c r="E274" s="285" t="s">
        <v>106</v>
      </c>
      <c r="F274" s="285" t="s">
        <v>155</v>
      </c>
      <c r="G274" s="329">
        <v>4861</v>
      </c>
      <c r="H274" s="227"/>
      <c r="I274" s="228"/>
      <c r="J274" s="229"/>
      <c r="K274" s="229"/>
      <c r="L274" s="234" t="s">
        <v>110</v>
      </c>
      <c r="M274" s="220"/>
      <c r="N274" s="235"/>
      <c r="O274" s="235"/>
      <c r="P274" s="235"/>
      <c r="Q274" s="237"/>
      <c r="R274" s="237"/>
      <c r="S274" s="238"/>
      <c r="T274" s="237"/>
      <c r="U274" s="237"/>
      <c r="V274" s="237"/>
    </row>
    <row r="275" spans="1:22" hidden="1">
      <c r="A275" s="254" t="str">
        <f t="shared" si="35"/>
        <v>71050101050000</v>
      </c>
      <c r="B275" s="329" t="s">
        <v>439</v>
      </c>
      <c r="C275" s="285" t="s">
        <v>149</v>
      </c>
      <c r="D275" s="285" t="s">
        <v>106</v>
      </c>
      <c r="E275" s="285" t="s">
        <v>106</v>
      </c>
      <c r="F275" s="285" t="s">
        <v>149</v>
      </c>
      <c r="G275" s="329" t="s">
        <v>440</v>
      </c>
      <c r="H275" s="221" t="s">
        <v>208</v>
      </c>
      <c r="I275" s="227" t="s">
        <v>155</v>
      </c>
      <c r="J275" s="231">
        <v>7</v>
      </c>
      <c r="K275" s="231">
        <v>3</v>
      </c>
      <c r="L275" s="266" t="s">
        <v>209</v>
      </c>
      <c r="M275" s="232"/>
      <c r="N275" s="235">
        <f>+N277</f>
        <v>0</v>
      </c>
      <c r="O275" s="235">
        <f>+O277</f>
        <v>0</v>
      </c>
      <c r="P275" s="235">
        <f>+P277</f>
        <v>0</v>
      </c>
      <c r="Q275" s="237"/>
      <c r="R275" s="237"/>
      <c r="S275" s="238"/>
      <c r="T275" s="237"/>
      <c r="U275" s="237"/>
      <c r="V275" s="237"/>
    </row>
    <row r="276" spans="1:22" hidden="1">
      <c r="A276" s="254" t="str">
        <f t="shared" si="35"/>
        <v>71050101054861</v>
      </c>
      <c r="B276" s="329" t="s">
        <v>439</v>
      </c>
      <c r="C276" s="285" t="s">
        <v>149</v>
      </c>
      <c r="D276" s="285" t="s">
        <v>106</v>
      </c>
      <c r="E276" s="285" t="s">
        <v>106</v>
      </c>
      <c r="F276" s="285" t="s">
        <v>149</v>
      </c>
      <c r="G276" s="329">
        <v>4861</v>
      </c>
      <c r="H276" s="227"/>
      <c r="I276" s="227"/>
      <c r="J276" s="231"/>
      <c r="K276" s="231"/>
      <c r="L276" s="234" t="s">
        <v>108</v>
      </c>
      <c r="M276" s="220"/>
      <c r="N276" s="235"/>
      <c r="O276" s="235"/>
      <c r="P276" s="235"/>
      <c r="Q276" s="237"/>
      <c r="R276" s="237"/>
      <c r="S276" s="238"/>
      <c r="T276" s="237"/>
      <c r="U276" s="237"/>
      <c r="V276" s="237"/>
    </row>
    <row r="277" spans="1:22" hidden="1">
      <c r="A277" s="254" t="str">
        <f t="shared" si="35"/>
        <v>71050101060000</v>
      </c>
      <c r="B277" s="329" t="s">
        <v>439</v>
      </c>
      <c r="C277" s="285" t="s">
        <v>149</v>
      </c>
      <c r="D277" s="285" t="s">
        <v>106</v>
      </c>
      <c r="E277" s="285" t="s">
        <v>106</v>
      </c>
      <c r="F277" s="285" t="s">
        <v>157</v>
      </c>
      <c r="G277" s="329" t="s">
        <v>440</v>
      </c>
      <c r="H277" s="221"/>
      <c r="I277" s="271"/>
      <c r="J277" s="272"/>
      <c r="K277" s="272"/>
      <c r="L277" s="273" t="s">
        <v>210</v>
      </c>
      <c r="M277" s="268"/>
      <c r="N277" s="274">
        <f>O277+P277</f>
        <v>0</v>
      </c>
      <c r="O277" s="274">
        <f>SUM(O278:O284)</f>
        <v>0</v>
      </c>
      <c r="P277" s="274">
        <f>SUM(P278:P284)</f>
        <v>0</v>
      </c>
      <c r="Q277" s="237"/>
      <c r="R277" s="237"/>
      <c r="S277" s="238"/>
      <c r="T277" s="237"/>
      <c r="U277" s="237"/>
      <c r="V277" s="237"/>
    </row>
    <row r="278" spans="1:22" hidden="1">
      <c r="A278" s="254" t="str">
        <f t="shared" si="35"/>
        <v>71050101064861</v>
      </c>
      <c r="B278" s="329" t="s">
        <v>439</v>
      </c>
      <c r="C278" s="285" t="s">
        <v>149</v>
      </c>
      <c r="D278" s="285" t="s">
        <v>106</v>
      </c>
      <c r="E278" s="285" t="s">
        <v>106</v>
      </c>
      <c r="F278" s="285" t="s">
        <v>157</v>
      </c>
      <c r="G278" s="329">
        <v>4861</v>
      </c>
      <c r="H278" s="227"/>
      <c r="I278" s="227"/>
      <c r="J278" s="231"/>
      <c r="K278" s="231"/>
      <c r="L278" s="230" t="s">
        <v>122</v>
      </c>
      <c r="M278" s="226">
        <v>4234</v>
      </c>
      <c r="N278" s="223">
        <f t="shared" ref="N278:N284" si="43">O278+P278</f>
        <v>0</v>
      </c>
      <c r="O278" s="225"/>
      <c r="P278" s="225"/>
      <c r="Q278" s="237"/>
      <c r="R278" s="237"/>
      <c r="S278" s="238"/>
      <c r="T278" s="237"/>
      <c r="U278" s="237"/>
      <c r="V278" s="237"/>
    </row>
    <row r="279" spans="1:22" hidden="1">
      <c r="A279" s="254" t="str">
        <f t="shared" si="35"/>
        <v>71050101070000</v>
      </c>
      <c r="B279" s="329" t="s">
        <v>439</v>
      </c>
      <c r="C279" s="285" t="s">
        <v>149</v>
      </c>
      <c r="D279" s="285" t="s">
        <v>106</v>
      </c>
      <c r="E279" s="285" t="s">
        <v>106</v>
      </c>
      <c r="F279" s="285" t="s">
        <v>183</v>
      </c>
      <c r="G279" s="329" t="s">
        <v>440</v>
      </c>
      <c r="H279" s="227"/>
      <c r="I279" s="227"/>
      <c r="J279" s="231"/>
      <c r="K279" s="231"/>
      <c r="L279" s="230" t="s">
        <v>125</v>
      </c>
      <c r="M279" s="276">
        <v>4239</v>
      </c>
      <c r="N279" s="223">
        <f t="shared" si="43"/>
        <v>0</v>
      </c>
      <c r="O279" s="225"/>
      <c r="P279" s="225"/>
      <c r="Q279" s="237"/>
      <c r="R279" s="237"/>
      <c r="S279" s="238"/>
      <c r="T279" s="237"/>
      <c r="U279" s="237"/>
      <c r="V279" s="237"/>
    </row>
    <row r="280" spans="1:22" hidden="1">
      <c r="A280" s="254" t="str">
        <f t="shared" si="35"/>
        <v>71050101074861</v>
      </c>
      <c r="B280" s="329" t="s">
        <v>439</v>
      </c>
      <c r="C280" s="285" t="s">
        <v>149</v>
      </c>
      <c r="D280" s="285" t="s">
        <v>106</v>
      </c>
      <c r="E280" s="285" t="s">
        <v>106</v>
      </c>
      <c r="F280" s="285" t="s">
        <v>183</v>
      </c>
      <c r="G280" s="329">
        <v>4861</v>
      </c>
      <c r="H280" s="227"/>
      <c r="I280" s="227"/>
      <c r="J280" s="231"/>
      <c r="K280" s="231"/>
      <c r="L280" s="230" t="s">
        <v>364</v>
      </c>
      <c r="M280" s="226">
        <v>4269</v>
      </c>
      <c r="N280" s="223">
        <f t="shared" si="43"/>
        <v>0</v>
      </c>
      <c r="O280" s="225"/>
      <c r="P280" s="225"/>
      <c r="Q280" s="237"/>
      <c r="R280" s="237"/>
      <c r="S280" s="238"/>
      <c r="T280" s="237"/>
      <c r="U280" s="237"/>
      <c r="V280" s="237"/>
    </row>
    <row r="281" spans="1:22" hidden="1">
      <c r="B281" s="329"/>
      <c r="G281" s="329"/>
      <c r="H281" s="227"/>
      <c r="I281" s="227"/>
      <c r="J281" s="231"/>
      <c r="K281" s="231"/>
      <c r="L281" s="230" t="s">
        <v>211</v>
      </c>
      <c r="M281" s="226">
        <v>4639</v>
      </c>
      <c r="N281" s="223">
        <f t="shared" si="43"/>
        <v>0</v>
      </c>
      <c r="O281" s="223"/>
      <c r="P281" s="223"/>
      <c r="Q281" s="237"/>
      <c r="R281" s="237"/>
      <c r="S281" s="238"/>
      <c r="T281" s="237"/>
      <c r="U281" s="237"/>
      <c r="V281" s="237"/>
    </row>
    <row r="282" spans="1:22" hidden="1">
      <c r="B282" s="329"/>
      <c r="G282" s="329"/>
      <c r="H282" s="227"/>
      <c r="I282" s="227"/>
      <c r="J282" s="231"/>
      <c r="K282" s="231"/>
      <c r="L282" s="230" t="s">
        <v>134</v>
      </c>
      <c r="M282" s="226">
        <v>4861</v>
      </c>
      <c r="N282" s="223">
        <f t="shared" si="43"/>
        <v>0</v>
      </c>
      <c r="O282" s="223"/>
      <c r="P282" s="223"/>
      <c r="Q282" s="237"/>
      <c r="R282" s="237"/>
      <c r="S282" s="238"/>
      <c r="T282" s="237"/>
      <c r="U282" s="237"/>
      <c r="V282" s="237"/>
    </row>
    <row r="283" spans="1:22" hidden="1">
      <c r="B283" s="329"/>
      <c r="G283" s="329"/>
      <c r="H283" s="227"/>
      <c r="I283" s="227"/>
      <c r="J283" s="231"/>
      <c r="K283" s="231"/>
      <c r="L283" s="234" t="s">
        <v>173</v>
      </c>
      <c r="M283" s="220">
        <v>5112</v>
      </c>
      <c r="N283" s="223">
        <f t="shared" si="43"/>
        <v>0</v>
      </c>
      <c r="O283" s="225"/>
      <c r="P283" s="225"/>
      <c r="Q283" s="237"/>
      <c r="R283" s="237"/>
      <c r="S283" s="238"/>
      <c r="T283" s="237"/>
      <c r="U283" s="237"/>
      <c r="V283" s="237"/>
    </row>
    <row r="284" spans="1:22" hidden="1">
      <c r="B284" s="329"/>
      <c r="G284" s="329"/>
      <c r="H284" s="227"/>
      <c r="I284" s="227"/>
      <c r="J284" s="231"/>
      <c r="K284" s="231"/>
      <c r="L284" s="230" t="s">
        <v>138</v>
      </c>
      <c r="M284" s="226">
        <v>5132</v>
      </c>
      <c r="N284" s="223">
        <f t="shared" si="43"/>
        <v>0</v>
      </c>
      <c r="O284" s="223">
        <v>0</v>
      </c>
      <c r="P284" s="223"/>
      <c r="Q284" s="237"/>
      <c r="R284" s="237"/>
      <c r="S284" s="238"/>
      <c r="T284" s="237"/>
      <c r="U284" s="237"/>
      <c r="V284" s="237"/>
    </row>
    <row r="285" spans="1:22" ht="27" hidden="1">
      <c r="B285" s="329"/>
      <c r="G285" s="329"/>
      <c r="H285" s="221">
        <v>2490</v>
      </c>
      <c r="I285" s="228" t="s">
        <v>155</v>
      </c>
      <c r="J285" s="229">
        <v>9</v>
      </c>
      <c r="K285" s="229">
        <v>0</v>
      </c>
      <c r="L285" s="267" t="s">
        <v>212</v>
      </c>
      <c r="M285" s="268"/>
      <c r="N285" s="269">
        <f>+N287</f>
        <v>0</v>
      </c>
      <c r="O285" s="269">
        <f>+O287</f>
        <v>0</v>
      </c>
      <c r="P285" s="269">
        <f>+P287</f>
        <v>0</v>
      </c>
      <c r="Q285" s="237"/>
      <c r="R285" s="237"/>
      <c r="S285" s="238"/>
      <c r="T285" s="237"/>
      <c r="U285" s="237"/>
      <c r="V285" s="237"/>
    </row>
    <row r="286" spans="1:22" hidden="1">
      <c r="B286" s="329"/>
      <c r="G286" s="329"/>
      <c r="H286" s="227"/>
      <c r="I286" s="228"/>
      <c r="J286" s="229"/>
      <c r="K286" s="229"/>
      <c r="L286" s="234" t="s">
        <v>110</v>
      </c>
      <c r="M286" s="220"/>
      <c r="N286" s="235"/>
      <c r="O286" s="235"/>
      <c r="P286" s="235"/>
      <c r="Q286" s="237"/>
      <c r="R286" s="237"/>
      <c r="S286" s="238"/>
      <c r="T286" s="237"/>
      <c r="U286" s="237"/>
      <c r="V286" s="237"/>
    </row>
    <row r="287" spans="1:22" ht="25.5" hidden="1">
      <c r="B287" s="329"/>
      <c r="G287" s="329"/>
      <c r="H287" s="221">
        <v>2491</v>
      </c>
      <c r="I287" s="227" t="s">
        <v>155</v>
      </c>
      <c r="J287" s="231">
        <v>9</v>
      </c>
      <c r="K287" s="231">
        <v>1</v>
      </c>
      <c r="L287" s="266" t="s">
        <v>212</v>
      </c>
      <c r="M287" s="232"/>
      <c r="N287" s="235">
        <f>+N289+N292+N296+N298+N304+N308+N313+N316+N320+N324+N327+N330</f>
        <v>0</v>
      </c>
      <c r="O287" s="235">
        <f t="shared" ref="O287:P287" si="44">+O289+O292+O296+O298+O304+O308+O313+O316+O320+O324+O327+O330</f>
        <v>0</v>
      </c>
      <c r="P287" s="235">
        <f t="shared" si="44"/>
        <v>0</v>
      </c>
      <c r="Q287" s="237"/>
      <c r="R287" s="237"/>
      <c r="S287" s="238"/>
      <c r="T287" s="237"/>
      <c r="U287" s="237"/>
      <c r="V287" s="237"/>
    </row>
    <row r="288" spans="1:22" hidden="1">
      <c r="B288" s="329"/>
      <c r="G288" s="329"/>
      <c r="H288" s="227"/>
      <c r="I288" s="227"/>
      <c r="J288" s="231"/>
      <c r="K288" s="231"/>
      <c r="L288" s="234" t="s">
        <v>108</v>
      </c>
      <c r="M288" s="220"/>
      <c r="N288" s="235"/>
      <c r="O288" s="235"/>
      <c r="P288" s="235"/>
      <c r="Q288" s="237"/>
      <c r="R288" s="237"/>
      <c r="S288" s="238"/>
      <c r="T288" s="237"/>
      <c r="U288" s="237"/>
      <c r="V288" s="237"/>
    </row>
    <row r="289" spans="2:22" hidden="1">
      <c r="B289" s="329"/>
      <c r="G289" s="329"/>
      <c r="H289" s="221"/>
      <c r="I289" s="271"/>
      <c r="J289" s="272"/>
      <c r="K289" s="272"/>
      <c r="L289" s="273" t="s">
        <v>213</v>
      </c>
      <c r="M289" s="268"/>
      <c r="N289" s="274">
        <f>O289+P289</f>
        <v>0</v>
      </c>
      <c r="O289" s="274">
        <f>SUM(O290:O291)</f>
        <v>0</v>
      </c>
      <c r="P289" s="274">
        <f>SUM(P290:P291)</f>
        <v>0</v>
      </c>
      <c r="Q289" s="237"/>
      <c r="R289" s="237"/>
      <c r="S289" s="238"/>
      <c r="T289" s="237"/>
      <c r="U289" s="237"/>
      <c r="V289" s="237"/>
    </row>
    <row r="290" spans="2:22" hidden="1">
      <c r="B290" s="329"/>
      <c r="G290" s="329"/>
      <c r="H290" s="221"/>
      <c r="I290" s="227"/>
      <c r="J290" s="231"/>
      <c r="K290" s="231"/>
      <c r="L290" s="230" t="s">
        <v>364</v>
      </c>
      <c r="M290" s="226">
        <v>4269</v>
      </c>
      <c r="N290" s="223">
        <f t="shared" ref="N290:N326" si="45">O290+P290</f>
        <v>0</v>
      </c>
      <c r="O290" s="223"/>
      <c r="P290" s="223"/>
      <c r="Q290" s="237"/>
      <c r="R290" s="237"/>
      <c r="S290" s="238"/>
      <c r="T290" s="237"/>
      <c r="U290" s="237"/>
      <c r="V290" s="237"/>
    </row>
    <row r="291" spans="2:22" hidden="1">
      <c r="B291" s="329"/>
      <c r="G291" s="329"/>
      <c r="H291" s="227"/>
      <c r="I291" s="227"/>
      <c r="J291" s="231"/>
      <c r="K291" s="231"/>
      <c r="L291" s="230" t="s">
        <v>137</v>
      </c>
      <c r="M291" s="226">
        <v>5129</v>
      </c>
      <c r="N291" s="223">
        <f t="shared" si="45"/>
        <v>0</v>
      </c>
      <c r="O291" s="223"/>
      <c r="P291" s="223"/>
      <c r="Q291" s="237"/>
      <c r="R291" s="237"/>
      <c r="S291" s="238"/>
      <c r="T291" s="237"/>
      <c r="U291" s="237"/>
      <c r="V291" s="237"/>
    </row>
    <row r="292" spans="2:22" ht="54" hidden="1">
      <c r="B292" s="329"/>
      <c r="G292" s="329"/>
      <c r="H292" s="221"/>
      <c r="I292" s="271"/>
      <c r="J292" s="272"/>
      <c r="K292" s="272"/>
      <c r="L292" s="273" t="s">
        <v>214</v>
      </c>
      <c r="M292" s="268"/>
      <c r="N292" s="274">
        <f>O292+P292</f>
        <v>0</v>
      </c>
      <c r="O292" s="274">
        <f>SUM(O293:O295)</f>
        <v>0</v>
      </c>
      <c r="P292" s="274">
        <f>SUM(P293:P295)</f>
        <v>0</v>
      </c>
      <c r="Q292" s="237"/>
      <c r="R292" s="237"/>
      <c r="S292" s="238"/>
      <c r="T292" s="237"/>
      <c r="U292" s="237"/>
      <c r="V292" s="237"/>
    </row>
    <row r="293" spans="2:22" ht="25.5" hidden="1">
      <c r="B293" s="329"/>
      <c r="G293" s="329"/>
      <c r="H293" s="227"/>
      <c r="I293" s="227"/>
      <c r="J293" s="231"/>
      <c r="K293" s="231"/>
      <c r="L293" s="230" t="s">
        <v>217</v>
      </c>
      <c r="M293" s="226">
        <v>4511</v>
      </c>
      <c r="N293" s="223">
        <f t="shared" ref="N293" si="46">O293+P293</f>
        <v>0</v>
      </c>
      <c r="O293" s="222"/>
      <c r="P293" s="222">
        <v>0</v>
      </c>
      <c r="Q293" s="237"/>
      <c r="R293" s="237"/>
      <c r="S293" s="238"/>
      <c r="T293" s="237"/>
      <c r="U293" s="237"/>
      <c r="V293" s="237"/>
    </row>
    <row r="294" spans="2:22" ht="25.5" hidden="1">
      <c r="B294" s="329"/>
      <c r="G294" s="329"/>
      <c r="H294" s="227"/>
      <c r="I294" s="227"/>
      <c r="J294" s="231"/>
      <c r="K294" s="231"/>
      <c r="L294" s="230" t="s">
        <v>215</v>
      </c>
      <c r="M294" s="226">
        <v>4637</v>
      </c>
      <c r="N294" s="223">
        <f t="shared" si="45"/>
        <v>0</v>
      </c>
      <c r="O294" s="223"/>
      <c r="P294" s="223"/>
      <c r="Q294" s="237"/>
      <c r="R294" s="237"/>
      <c r="S294" s="238"/>
      <c r="T294" s="237"/>
      <c r="U294" s="237"/>
      <c r="V294" s="237"/>
    </row>
    <row r="295" spans="2:22" hidden="1">
      <c r="B295" s="329"/>
      <c r="G295" s="329"/>
      <c r="H295" s="227"/>
      <c r="I295" s="227"/>
      <c r="J295" s="231"/>
      <c r="K295" s="231"/>
      <c r="L295" s="230" t="s">
        <v>619</v>
      </c>
      <c r="M295" s="226" t="s">
        <v>620</v>
      </c>
      <c r="N295" s="223">
        <f t="shared" ref="N295" si="47">O295+P295</f>
        <v>0</v>
      </c>
      <c r="O295" s="223"/>
      <c r="P295" s="223"/>
      <c r="Q295" s="237"/>
      <c r="R295" s="237"/>
      <c r="S295" s="238"/>
      <c r="T295" s="237"/>
      <c r="U295" s="237"/>
      <c r="V295" s="237"/>
    </row>
    <row r="296" spans="2:22" ht="27" hidden="1">
      <c r="B296" s="329"/>
      <c r="G296" s="329"/>
      <c r="H296" s="221"/>
      <c r="I296" s="271"/>
      <c r="J296" s="272"/>
      <c r="K296" s="272"/>
      <c r="L296" s="273" t="s">
        <v>216</v>
      </c>
      <c r="M296" s="268"/>
      <c r="N296" s="274">
        <f>O296+P296</f>
        <v>0</v>
      </c>
      <c r="O296" s="274">
        <f>SUM(O297)</f>
        <v>0</v>
      </c>
      <c r="P296" s="274">
        <f>SUM(P297)</f>
        <v>0</v>
      </c>
      <c r="Q296" s="237"/>
      <c r="R296" s="237"/>
      <c r="S296" s="238"/>
      <c r="T296" s="237"/>
      <c r="U296" s="237"/>
      <c r="V296" s="237"/>
    </row>
    <row r="297" spans="2:22" ht="25.5" hidden="1">
      <c r="B297" s="329"/>
      <c r="G297" s="329"/>
      <c r="H297" s="227"/>
      <c r="I297" s="227"/>
      <c r="J297" s="231"/>
      <c r="K297" s="231"/>
      <c r="L297" s="230" t="s">
        <v>217</v>
      </c>
      <c r="M297" s="226">
        <v>4511</v>
      </c>
      <c r="N297" s="223">
        <f t="shared" si="45"/>
        <v>0</v>
      </c>
      <c r="O297" s="222"/>
      <c r="P297" s="222"/>
      <c r="Q297" s="237"/>
      <c r="R297" s="237"/>
      <c r="S297" s="238"/>
      <c r="T297" s="237"/>
      <c r="U297" s="237"/>
      <c r="V297" s="237"/>
    </row>
    <row r="298" spans="2:22" ht="27" hidden="1">
      <c r="B298" s="329"/>
      <c r="G298" s="329"/>
      <c r="H298" s="221"/>
      <c r="I298" s="271"/>
      <c r="J298" s="272"/>
      <c r="K298" s="272"/>
      <c r="L298" s="273" t="s">
        <v>218</v>
      </c>
      <c r="M298" s="268"/>
      <c r="N298" s="274">
        <f>O298+P298</f>
        <v>0</v>
      </c>
      <c r="O298" s="274">
        <f>SUM(O299:O303)</f>
        <v>0</v>
      </c>
      <c r="P298" s="274">
        <f>SUM(P299:P303)</f>
        <v>0</v>
      </c>
      <c r="Q298" s="237"/>
      <c r="R298" s="237"/>
      <c r="S298" s="238"/>
      <c r="T298" s="237"/>
      <c r="U298" s="237"/>
      <c r="V298" s="237"/>
    </row>
    <row r="299" spans="2:22" ht="25.5" hidden="1">
      <c r="B299" s="329"/>
      <c r="G299" s="329"/>
      <c r="H299" s="227"/>
      <c r="I299" s="227"/>
      <c r="J299" s="231"/>
      <c r="K299" s="231"/>
      <c r="L299" s="234" t="s">
        <v>241</v>
      </c>
      <c r="M299" s="220">
        <v>4638</v>
      </c>
      <c r="N299" s="223">
        <f t="shared" si="45"/>
        <v>0</v>
      </c>
      <c r="O299" s="223"/>
      <c r="P299" s="223"/>
      <c r="Q299" s="237"/>
      <c r="R299" s="237"/>
      <c r="S299" s="238"/>
      <c r="T299" s="237"/>
      <c r="U299" s="237"/>
      <c r="V299" s="237"/>
    </row>
    <row r="300" spans="2:22" ht="16.5" hidden="1">
      <c r="B300" s="329"/>
      <c r="G300" s="329"/>
      <c r="H300" s="227"/>
      <c r="I300" s="227"/>
      <c r="J300" s="231"/>
      <c r="K300" s="231"/>
      <c r="L300" s="230" t="s">
        <v>211</v>
      </c>
      <c r="M300" s="226">
        <v>4639</v>
      </c>
      <c r="N300" s="223">
        <f t="shared" si="45"/>
        <v>0</v>
      </c>
      <c r="O300" s="222"/>
      <c r="P300" s="222">
        <v>0</v>
      </c>
      <c r="Q300" s="237"/>
      <c r="R300" s="237"/>
      <c r="S300" s="238"/>
      <c r="T300" s="237"/>
      <c r="U300" s="237"/>
      <c r="V300" s="237"/>
    </row>
    <row r="301" spans="2:22" ht="16.5" hidden="1">
      <c r="B301" s="329"/>
      <c r="G301" s="329"/>
      <c r="H301" s="227"/>
      <c r="I301" s="227"/>
      <c r="J301" s="231"/>
      <c r="K301" s="231"/>
      <c r="L301" s="230" t="s">
        <v>619</v>
      </c>
      <c r="M301" s="226" t="s">
        <v>620</v>
      </c>
      <c r="N301" s="223">
        <f t="shared" si="45"/>
        <v>0</v>
      </c>
      <c r="O301" s="222"/>
      <c r="P301" s="222"/>
      <c r="Q301" s="237"/>
      <c r="R301" s="237"/>
      <c r="S301" s="238"/>
      <c r="T301" s="237"/>
      <c r="U301" s="237"/>
      <c r="V301" s="237"/>
    </row>
    <row r="302" spans="2:22" hidden="1">
      <c r="B302" s="329"/>
      <c r="G302" s="329"/>
      <c r="H302" s="227"/>
      <c r="I302" s="227"/>
      <c r="J302" s="231"/>
      <c r="K302" s="231"/>
      <c r="L302" s="230" t="s">
        <v>348</v>
      </c>
      <c r="M302" s="220">
        <v>4729</v>
      </c>
      <c r="N302" s="223">
        <f t="shared" si="45"/>
        <v>0</v>
      </c>
      <c r="O302" s="223"/>
      <c r="P302" s="223"/>
      <c r="Q302" s="237"/>
      <c r="R302" s="237"/>
      <c r="S302" s="238"/>
      <c r="T302" s="237"/>
      <c r="U302" s="237"/>
      <c r="V302" s="237"/>
    </row>
    <row r="303" spans="2:22" ht="25.5" hidden="1">
      <c r="B303" s="329"/>
      <c r="G303" s="329"/>
      <c r="H303" s="227"/>
      <c r="I303" s="227"/>
      <c r="J303" s="231"/>
      <c r="K303" s="231"/>
      <c r="L303" s="234" t="s">
        <v>219</v>
      </c>
      <c r="M303" s="220">
        <v>4819</v>
      </c>
      <c r="N303" s="223">
        <f t="shared" si="45"/>
        <v>0</v>
      </c>
      <c r="O303" s="222"/>
      <c r="P303" s="222"/>
      <c r="Q303" s="237"/>
      <c r="R303" s="237"/>
      <c r="S303" s="238"/>
      <c r="T303" s="237"/>
      <c r="U303" s="237"/>
      <c r="V303" s="237"/>
    </row>
    <row r="304" spans="2:22" hidden="1">
      <c r="B304" s="329"/>
      <c r="G304" s="329"/>
      <c r="H304" s="221"/>
      <c r="I304" s="271"/>
      <c r="J304" s="272"/>
      <c r="K304" s="272"/>
      <c r="L304" s="273" t="s">
        <v>220</v>
      </c>
      <c r="M304" s="268"/>
      <c r="N304" s="274">
        <f>O304+P304</f>
        <v>0</v>
      </c>
      <c r="O304" s="274">
        <f>SUM(O305:O307)</f>
        <v>0</v>
      </c>
      <c r="P304" s="274">
        <f>SUM(P305:P307)</f>
        <v>0</v>
      </c>
      <c r="Q304" s="237"/>
      <c r="R304" s="237"/>
      <c r="S304" s="238"/>
      <c r="T304" s="237"/>
      <c r="U304" s="237"/>
      <c r="V304" s="237"/>
    </row>
    <row r="305" spans="1:22" hidden="1">
      <c r="B305" s="329"/>
      <c r="G305" s="329"/>
      <c r="H305" s="227"/>
      <c r="I305" s="227"/>
      <c r="J305" s="231"/>
      <c r="K305" s="231"/>
      <c r="L305" s="234" t="s">
        <v>221</v>
      </c>
      <c r="M305" s="220">
        <v>8111</v>
      </c>
      <c r="N305" s="223">
        <f t="shared" si="45"/>
        <v>0</v>
      </c>
      <c r="O305" s="223">
        <v>0</v>
      </c>
      <c r="P305" s="223"/>
      <c r="Q305" s="237"/>
      <c r="R305" s="237"/>
      <c r="S305" s="238"/>
      <c r="T305" s="237"/>
      <c r="U305" s="237"/>
      <c r="V305" s="237"/>
    </row>
    <row r="306" spans="1:22" hidden="1">
      <c r="B306" s="329"/>
      <c r="G306" s="329"/>
      <c r="H306" s="227"/>
      <c r="I306" s="227"/>
      <c r="J306" s="231"/>
      <c r="K306" s="231"/>
      <c r="L306" s="234" t="s">
        <v>621</v>
      </c>
      <c r="M306" s="220">
        <v>8121</v>
      </c>
      <c r="N306" s="223">
        <f t="shared" si="45"/>
        <v>0</v>
      </c>
      <c r="O306" s="223"/>
      <c r="P306" s="223"/>
      <c r="Q306" s="237"/>
      <c r="R306" s="237"/>
      <c r="S306" s="238"/>
      <c r="T306" s="237"/>
      <c r="U306" s="237"/>
      <c r="V306" s="237"/>
    </row>
    <row r="307" spans="1:22" hidden="1">
      <c r="B307" s="329"/>
      <c r="G307" s="329"/>
      <c r="H307" s="227"/>
      <c r="I307" s="227"/>
      <c r="J307" s="231"/>
      <c r="K307" s="231"/>
      <c r="L307" s="230" t="s">
        <v>222</v>
      </c>
      <c r="M307" s="226">
        <v>8411</v>
      </c>
      <c r="N307" s="223">
        <f t="shared" si="45"/>
        <v>0</v>
      </c>
      <c r="O307" s="223"/>
      <c r="P307" s="223"/>
      <c r="Q307" s="237"/>
      <c r="R307" s="237"/>
      <c r="S307" s="238"/>
      <c r="T307" s="237"/>
      <c r="U307" s="237"/>
      <c r="V307" s="237"/>
    </row>
    <row r="308" spans="1:22" hidden="1">
      <c r="A308" s="254" t="str">
        <f t="shared" si="35"/>
        <v>71050300000000</v>
      </c>
      <c r="B308" s="329" t="s">
        <v>439</v>
      </c>
      <c r="C308" s="285" t="s">
        <v>149</v>
      </c>
      <c r="D308" s="285" t="s">
        <v>442</v>
      </c>
      <c r="E308" s="285" t="s">
        <v>441</v>
      </c>
      <c r="F308" s="285" t="s">
        <v>441</v>
      </c>
      <c r="G308" s="329" t="s">
        <v>440</v>
      </c>
      <c r="H308" s="221"/>
      <c r="I308" s="271"/>
      <c r="J308" s="272"/>
      <c r="K308" s="272"/>
      <c r="L308" s="273" t="s">
        <v>696</v>
      </c>
      <c r="M308" s="268"/>
      <c r="N308" s="274">
        <f>O308+P308</f>
        <v>0</v>
      </c>
      <c r="O308" s="274">
        <f>SUM(O309:O312)</f>
        <v>0</v>
      </c>
      <c r="P308" s="274">
        <f>SUM(P309:P312)</f>
        <v>0</v>
      </c>
      <c r="Q308" s="237"/>
      <c r="R308" s="237"/>
      <c r="S308" s="238"/>
      <c r="T308" s="237"/>
      <c r="U308" s="237"/>
      <c r="V308" s="237"/>
    </row>
    <row r="309" spans="1:22" hidden="1">
      <c r="A309" s="254" t="str">
        <f t="shared" si="35"/>
        <v>71050300000001</v>
      </c>
      <c r="B309" s="329" t="s">
        <v>439</v>
      </c>
      <c r="C309" s="285" t="s">
        <v>149</v>
      </c>
      <c r="D309" s="285" t="s">
        <v>442</v>
      </c>
      <c r="E309" s="285" t="s">
        <v>441</v>
      </c>
      <c r="F309" s="285" t="s">
        <v>441</v>
      </c>
      <c r="G309" s="329" t="s">
        <v>96</v>
      </c>
      <c r="H309" s="227"/>
      <c r="I309" s="227"/>
      <c r="J309" s="231"/>
      <c r="K309" s="231"/>
      <c r="L309" s="230" t="s">
        <v>125</v>
      </c>
      <c r="M309" s="276">
        <v>4239</v>
      </c>
      <c r="N309" s="223">
        <f t="shared" si="45"/>
        <v>0</v>
      </c>
      <c r="O309" s="223"/>
      <c r="P309" s="223"/>
      <c r="Q309" s="237"/>
      <c r="R309" s="237"/>
      <c r="S309" s="238"/>
      <c r="T309" s="237"/>
      <c r="U309" s="237"/>
      <c r="V309" s="237"/>
    </row>
    <row r="310" spans="1:22" ht="25.5" hidden="1">
      <c r="A310" s="254" t="str">
        <f t="shared" ref="A310" si="48">CONCATENATE(B310,C310,D310,E310,F310,G310)</f>
        <v>71050601014213</v>
      </c>
      <c r="B310" s="329" t="s">
        <v>439</v>
      </c>
      <c r="C310" s="285" t="s">
        <v>149</v>
      </c>
      <c r="D310" s="285" t="s">
        <v>157</v>
      </c>
      <c r="E310" s="285" t="s">
        <v>106</v>
      </c>
      <c r="F310" s="285" t="s">
        <v>106</v>
      </c>
      <c r="G310" s="285">
        <v>4213</v>
      </c>
      <c r="H310" s="227"/>
      <c r="I310" s="227"/>
      <c r="J310" s="231"/>
      <c r="K310" s="231"/>
      <c r="L310" s="230" t="s">
        <v>142</v>
      </c>
      <c r="M310" s="226">
        <v>4251</v>
      </c>
      <c r="N310" s="223">
        <f t="shared" ref="N310" si="49">O310+P310</f>
        <v>0</v>
      </c>
      <c r="O310" s="223"/>
      <c r="P310" s="223"/>
      <c r="Q310" s="237"/>
      <c r="R310" s="237"/>
      <c r="S310" s="238"/>
      <c r="T310" s="237"/>
      <c r="U310" s="237"/>
      <c r="V310" s="237"/>
    </row>
    <row r="311" spans="1:22" ht="25.5" hidden="1">
      <c r="A311" s="254" t="str">
        <f t="shared" ref="A311" si="50">CONCATENATE(B311,C311,D311,E311,F311,G311)</f>
        <v>71050601000000</v>
      </c>
      <c r="B311" s="329" t="s">
        <v>439</v>
      </c>
      <c r="C311" s="285" t="s">
        <v>149</v>
      </c>
      <c r="D311" s="285" t="s">
        <v>157</v>
      </c>
      <c r="E311" s="285" t="s">
        <v>106</v>
      </c>
      <c r="F311" s="285" t="s">
        <v>441</v>
      </c>
      <c r="G311" s="329" t="s">
        <v>440</v>
      </c>
      <c r="H311" s="227"/>
      <c r="I311" s="227"/>
      <c r="J311" s="231"/>
      <c r="K311" s="231"/>
      <c r="L311" s="230" t="s">
        <v>217</v>
      </c>
      <c r="M311" s="226">
        <v>4511</v>
      </c>
      <c r="N311" s="223">
        <f t="shared" ref="N311" si="51">O311+P311</f>
        <v>0</v>
      </c>
      <c r="O311" s="222"/>
      <c r="P311" s="222"/>
      <c r="Q311" s="237"/>
      <c r="R311" s="237"/>
      <c r="S311" s="238"/>
      <c r="T311" s="237"/>
      <c r="U311" s="237"/>
      <c r="V311" s="237"/>
    </row>
    <row r="312" spans="1:22" hidden="1">
      <c r="A312" s="254" t="str">
        <f t="shared" si="35"/>
        <v>71050301000000</v>
      </c>
      <c r="B312" s="329" t="s">
        <v>439</v>
      </c>
      <c r="C312" s="285" t="s">
        <v>149</v>
      </c>
      <c r="D312" s="285" t="s">
        <v>442</v>
      </c>
      <c r="E312" s="285" t="s">
        <v>106</v>
      </c>
      <c r="F312" s="285" t="s">
        <v>441</v>
      </c>
      <c r="G312" s="329" t="s">
        <v>440</v>
      </c>
      <c r="H312" s="227"/>
      <c r="I312" s="227"/>
      <c r="J312" s="231"/>
      <c r="K312" s="231"/>
      <c r="L312" s="275" t="s">
        <v>134</v>
      </c>
      <c r="M312" s="220" t="s">
        <v>84</v>
      </c>
      <c r="N312" s="223">
        <f t="shared" si="45"/>
        <v>0</v>
      </c>
      <c r="O312" s="223"/>
      <c r="P312" s="223"/>
      <c r="Q312" s="237"/>
      <c r="R312" s="237"/>
      <c r="S312" s="238"/>
      <c r="T312" s="237"/>
      <c r="U312" s="237"/>
      <c r="V312" s="237"/>
    </row>
    <row r="313" spans="1:22" hidden="1">
      <c r="A313" s="254" t="str">
        <f>CONCATENATE(B313,C313,D313,E313,F313,G313)</f>
        <v>71060601074251</v>
      </c>
      <c r="B313" s="329" t="s">
        <v>439</v>
      </c>
      <c r="C313" s="285" t="s">
        <v>157</v>
      </c>
      <c r="D313" s="285" t="s">
        <v>157</v>
      </c>
      <c r="E313" s="285" t="s">
        <v>106</v>
      </c>
      <c r="F313" s="285" t="s">
        <v>183</v>
      </c>
      <c r="G313" s="285">
        <v>4251</v>
      </c>
      <c r="H313" s="221"/>
      <c r="I313" s="271"/>
      <c r="J313" s="272"/>
      <c r="K313" s="272"/>
      <c r="L313" s="273" t="s">
        <v>697</v>
      </c>
      <c r="M313" s="268"/>
      <c r="N313" s="274">
        <f>O313+P313</f>
        <v>0</v>
      </c>
      <c r="O313" s="274">
        <f t="shared" ref="O313:P313" si="52">P313+Q313</f>
        <v>0</v>
      </c>
      <c r="P313" s="274">
        <f t="shared" si="52"/>
        <v>0</v>
      </c>
      <c r="Q313" s="237"/>
      <c r="R313" s="237"/>
      <c r="S313" s="238"/>
      <c r="T313" s="237"/>
      <c r="U313" s="237"/>
      <c r="V313" s="237"/>
    </row>
    <row r="314" spans="1:22" hidden="1">
      <c r="A314" s="254" t="str">
        <f>CONCATENATE(B314,C314,D314,E314,F314,G314)</f>
        <v>71060601080000</v>
      </c>
      <c r="B314" s="329" t="s">
        <v>439</v>
      </c>
      <c r="C314" s="285" t="s">
        <v>157</v>
      </c>
      <c r="D314" s="285" t="s">
        <v>157</v>
      </c>
      <c r="E314" s="285" t="s">
        <v>106</v>
      </c>
      <c r="F314" s="285" t="s">
        <v>185</v>
      </c>
      <c r="G314" s="329" t="s">
        <v>440</v>
      </c>
      <c r="H314" s="227"/>
      <c r="I314" s="227"/>
      <c r="J314" s="231"/>
      <c r="K314" s="231"/>
      <c r="L314" s="230" t="s">
        <v>125</v>
      </c>
      <c r="M314" s="220">
        <v>4239</v>
      </c>
      <c r="N314" s="223">
        <f>O314+P314</f>
        <v>0</v>
      </c>
      <c r="O314" s="223"/>
      <c r="P314" s="223"/>
      <c r="Q314" s="237"/>
      <c r="R314" s="237"/>
      <c r="S314" s="238"/>
      <c r="T314" s="237"/>
      <c r="U314" s="237"/>
      <c r="V314" s="237"/>
    </row>
    <row r="315" spans="1:22" ht="16.5" hidden="1">
      <c r="A315" s="254" t="str">
        <f>CONCATENATE(B315,C315,D315,E315,F315,G315)</f>
        <v>71060601084251</v>
      </c>
      <c r="B315" s="329" t="s">
        <v>439</v>
      </c>
      <c r="C315" s="285" t="s">
        <v>157</v>
      </c>
      <c r="D315" s="285" t="s">
        <v>157</v>
      </c>
      <c r="E315" s="285" t="s">
        <v>106</v>
      </c>
      <c r="F315" s="285" t="s">
        <v>185</v>
      </c>
      <c r="G315" s="285">
        <v>4251</v>
      </c>
      <c r="H315" s="227"/>
      <c r="I315" s="227"/>
      <c r="J315" s="231"/>
      <c r="K315" s="231"/>
      <c r="L315" s="230" t="s">
        <v>134</v>
      </c>
      <c r="M315" s="226">
        <v>4861</v>
      </c>
      <c r="N315" s="223">
        <f>O315+P315</f>
        <v>0</v>
      </c>
      <c r="O315" s="222"/>
      <c r="P315" s="222"/>
      <c r="Q315" s="237"/>
      <c r="R315" s="237"/>
      <c r="S315" s="238"/>
      <c r="T315" s="237"/>
      <c r="U315" s="237"/>
      <c r="V315" s="237"/>
    </row>
    <row r="316" spans="1:22" hidden="1">
      <c r="A316" s="254" t="str">
        <f t="shared" si="35"/>
        <v>71050301014213</v>
      </c>
      <c r="B316" s="329" t="s">
        <v>439</v>
      </c>
      <c r="C316" s="285" t="s">
        <v>149</v>
      </c>
      <c r="D316" s="285" t="s">
        <v>442</v>
      </c>
      <c r="E316" s="285" t="s">
        <v>106</v>
      </c>
      <c r="F316" s="285" t="s">
        <v>106</v>
      </c>
      <c r="G316" s="285">
        <v>4213</v>
      </c>
      <c r="H316" s="221"/>
      <c r="I316" s="271"/>
      <c r="J316" s="272"/>
      <c r="K316" s="272"/>
      <c r="L316" s="273" t="s">
        <v>225</v>
      </c>
      <c r="M316" s="268"/>
      <c r="N316" s="274">
        <f>O316+P316</f>
        <v>0</v>
      </c>
      <c r="O316" s="274">
        <f>SUM(O317:O319)</f>
        <v>0</v>
      </c>
      <c r="P316" s="274">
        <f>SUM(P317:P319)</f>
        <v>0</v>
      </c>
      <c r="Q316" s="237"/>
      <c r="R316" s="237"/>
      <c r="S316" s="238"/>
      <c r="T316" s="237"/>
      <c r="U316" s="237"/>
      <c r="V316" s="237"/>
    </row>
    <row r="317" spans="1:22" hidden="1">
      <c r="A317" s="254" t="str">
        <f t="shared" si="35"/>
        <v>71050600000000</v>
      </c>
      <c r="B317" s="329" t="s">
        <v>439</v>
      </c>
      <c r="C317" s="285" t="s">
        <v>149</v>
      </c>
      <c r="D317" s="285" t="s">
        <v>157</v>
      </c>
      <c r="E317" s="285" t="s">
        <v>441</v>
      </c>
      <c r="F317" s="285" t="s">
        <v>441</v>
      </c>
      <c r="G317" s="329" t="s">
        <v>440</v>
      </c>
      <c r="H317" s="227"/>
      <c r="I317" s="227"/>
      <c r="J317" s="231"/>
      <c r="K317" s="231"/>
      <c r="L317" s="230" t="s">
        <v>122</v>
      </c>
      <c r="M317" s="226">
        <v>4234</v>
      </c>
      <c r="N317" s="223">
        <f t="shared" si="45"/>
        <v>0</v>
      </c>
      <c r="O317" s="223"/>
      <c r="P317" s="223"/>
      <c r="Q317" s="237"/>
      <c r="R317" s="237"/>
      <c r="S317" s="238"/>
      <c r="T317" s="237"/>
      <c r="U317" s="237"/>
      <c r="V317" s="237"/>
    </row>
    <row r="318" spans="1:22" hidden="1">
      <c r="A318" s="254" t="str">
        <f t="shared" si="35"/>
        <v>71050600000001</v>
      </c>
      <c r="B318" s="329" t="s">
        <v>439</v>
      </c>
      <c r="C318" s="285" t="s">
        <v>149</v>
      </c>
      <c r="D318" s="285" t="s">
        <v>157</v>
      </c>
      <c r="E318" s="285" t="s">
        <v>441</v>
      </c>
      <c r="F318" s="285" t="s">
        <v>441</v>
      </c>
      <c r="G318" s="329" t="s">
        <v>96</v>
      </c>
      <c r="H318" s="227"/>
      <c r="I318" s="227"/>
      <c r="J318" s="231"/>
      <c r="K318" s="231"/>
      <c r="L318" s="230" t="s">
        <v>125</v>
      </c>
      <c r="M318" s="226">
        <v>4239</v>
      </c>
      <c r="N318" s="223">
        <f t="shared" si="45"/>
        <v>0</v>
      </c>
      <c r="O318" s="223"/>
      <c r="P318" s="223"/>
      <c r="Q318" s="237"/>
      <c r="R318" s="237"/>
      <c r="S318" s="238"/>
      <c r="T318" s="237"/>
      <c r="U318" s="237"/>
      <c r="V318" s="237"/>
    </row>
    <row r="319" spans="1:22" ht="25.5" hidden="1">
      <c r="A319" s="254" t="str">
        <f t="shared" si="35"/>
        <v>71050601000000</v>
      </c>
      <c r="B319" s="329" t="s">
        <v>439</v>
      </c>
      <c r="C319" s="285" t="s">
        <v>149</v>
      </c>
      <c r="D319" s="285" t="s">
        <v>157</v>
      </c>
      <c r="E319" s="285" t="s">
        <v>106</v>
      </c>
      <c r="F319" s="285" t="s">
        <v>441</v>
      </c>
      <c r="G319" s="329" t="s">
        <v>440</v>
      </c>
      <c r="H319" s="227"/>
      <c r="I319" s="227"/>
      <c r="J319" s="231"/>
      <c r="K319" s="231"/>
      <c r="L319" s="230" t="s">
        <v>217</v>
      </c>
      <c r="M319" s="226">
        <v>4511</v>
      </c>
      <c r="N319" s="223">
        <f t="shared" si="45"/>
        <v>0</v>
      </c>
      <c r="O319" s="222"/>
      <c r="P319" s="222"/>
      <c r="Q319" s="237"/>
      <c r="R319" s="237"/>
      <c r="S319" s="238"/>
      <c r="T319" s="237"/>
      <c r="U319" s="237"/>
      <c r="V319" s="237"/>
    </row>
    <row r="320" spans="1:22" ht="36.75" hidden="1" customHeight="1">
      <c r="A320" s="254" t="str">
        <f t="shared" si="35"/>
        <v>71050601000001</v>
      </c>
      <c r="B320" s="329" t="s">
        <v>439</v>
      </c>
      <c r="C320" s="285" t="s">
        <v>149</v>
      </c>
      <c r="D320" s="285" t="s">
        <v>157</v>
      </c>
      <c r="E320" s="285" t="s">
        <v>106</v>
      </c>
      <c r="F320" s="285" t="s">
        <v>441</v>
      </c>
      <c r="G320" s="329" t="s">
        <v>96</v>
      </c>
      <c r="H320" s="221"/>
      <c r="I320" s="271"/>
      <c r="J320" s="272"/>
      <c r="K320" s="272"/>
      <c r="L320" s="273" t="s">
        <v>651</v>
      </c>
      <c r="M320" s="268"/>
      <c r="N320" s="274">
        <f>O320+P320</f>
        <v>0</v>
      </c>
      <c r="O320" s="274">
        <f>SUM(O321:O323)</f>
        <v>0</v>
      </c>
      <c r="P320" s="274">
        <f>SUM(P321:P323)</f>
        <v>0</v>
      </c>
      <c r="Q320" s="237"/>
      <c r="R320" s="237"/>
      <c r="S320" s="238"/>
      <c r="T320" s="237"/>
      <c r="U320" s="237"/>
      <c r="V320" s="237"/>
    </row>
    <row r="321" spans="1:231" hidden="1">
      <c r="A321" s="254" t="str">
        <f t="shared" si="35"/>
        <v>71050601010000</v>
      </c>
      <c r="B321" s="329" t="s">
        <v>439</v>
      </c>
      <c r="C321" s="285" t="s">
        <v>149</v>
      </c>
      <c r="D321" s="285" t="s">
        <v>157</v>
      </c>
      <c r="E321" s="285" t="s">
        <v>106</v>
      </c>
      <c r="F321" s="285" t="s">
        <v>106</v>
      </c>
      <c r="G321" s="329" t="s">
        <v>440</v>
      </c>
      <c r="H321" s="227"/>
      <c r="I321" s="227"/>
      <c r="J321" s="231"/>
      <c r="K321" s="231"/>
      <c r="L321" s="230" t="s">
        <v>125</v>
      </c>
      <c r="M321" s="276">
        <v>4239</v>
      </c>
      <c r="N321" s="223">
        <f t="shared" si="45"/>
        <v>0</v>
      </c>
      <c r="O321" s="223"/>
      <c r="P321" s="223">
        <v>0</v>
      </c>
      <c r="Q321" s="237"/>
      <c r="R321" s="237"/>
      <c r="S321" s="238"/>
      <c r="T321" s="237"/>
      <c r="U321" s="237"/>
      <c r="V321" s="237"/>
    </row>
    <row r="322" spans="1:231" ht="25.5" hidden="1">
      <c r="A322" s="254" t="str">
        <f t="shared" si="35"/>
        <v>71050601014213</v>
      </c>
      <c r="B322" s="329" t="s">
        <v>439</v>
      </c>
      <c r="C322" s="285" t="s">
        <v>149</v>
      </c>
      <c r="D322" s="285" t="s">
        <v>157</v>
      </c>
      <c r="E322" s="285" t="s">
        <v>106</v>
      </c>
      <c r="F322" s="285" t="s">
        <v>106</v>
      </c>
      <c r="G322" s="285">
        <v>4213</v>
      </c>
      <c r="H322" s="227"/>
      <c r="I322" s="227"/>
      <c r="J322" s="231"/>
      <c r="K322" s="231"/>
      <c r="L322" s="230" t="s">
        <v>142</v>
      </c>
      <c r="M322" s="226">
        <v>4251</v>
      </c>
      <c r="N322" s="223">
        <f t="shared" si="45"/>
        <v>0</v>
      </c>
      <c r="O322" s="223"/>
      <c r="P322" s="223"/>
      <c r="Q322" s="237"/>
      <c r="R322" s="237"/>
      <c r="S322" s="238"/>
      <c r="T322" s="237"/>
      <c r="U322" s="237"/>
      <c r="V322" s="237"/>
    </row>
    <row r="323" spans="1:231" hidden="1">
      <c r="A323" s="254" t="str">
        <f t="shared" si="35"/>
        <v>71050601014269</v>
      </c>
      <c r="B323" s="329" t="s">
        <v>439</v>
      </c>
      <c r="C323" s="285" t="s">
        <v>149</v>
      </c>
      <c r="D323" s="285" t="s">
        <v>157</v>
      </c>
      <c r="E323" s="285" t="s">
        <v>106</v>
      </c>
      <c r="F323" s="285" t="s">
        <v>106</v>
      </c>
      <c r="G323" s="285">
        <v>4269</v>
      </c>
      <c r="H323" s="227"/>
      <c r="I323" s="227"/>
      <c r="J323" s="231"/>
      <c r="K323" s="231"/>
      <c r="L323" s="230" t="s">
        <v>134</v>
      </c>
      <c r="M323" s="226">
        <v>4861</v>
      </c>
      <c r="N323" s="223">
        <f t="shared" si="45"/>
        <v>0</v>
      </c>
      <c r="O323" s="223"/>
      <c r="P323" s="223">
        <v>0</v>
      </c>
      <c r="Q323" s="237"/>
      <c r="R323" s="237"/>
      <c r="S323" s="238"/>
      <c r="T323" s="237"/>
      <c r="U323" s="237"/>
      <c r="V323" s="237"/>
    </row>
    <row r="324" spans="1:231" ht="24" hidden="1" customHeight="1">
      <c r="A324" s="254" t="str">
        <f t="shared" si="35"/>
        <v>71050601014638</v>
      </c>
      <c r="B324" s="329" t="s">
        <v>439</v>
      </c>
      <c r="C324" s="285" t="s">
        <v>149</v>
      </c>
      <c r="D324" s="285" t="s">
        <v>157</v>
      </c>
      <c r="E324" s="285" t="s">
        <v>106</v>
      </c>
      <c r="F324" s="285" t="s">
        <v>106</v>
      </c>
      <c r="G324" s="285">
        <v>4638</v>
      </c>
      <c r="H324" s="221"/>
      <c r="I324" s="271"/>
      <c r="J324" s="272"/>
      <c r="K324" s="272"/>
      <c r="L324" s="273" t="s">
        <v>698</v>
      </c>
      <c r="M324" s="268"/>
      <c r="N324" s="274">
        <f>O324+P324</f>
        <v>0</v>
      </c>
      <c r="O324" s="274">
        <f>SUM(O325:O326)</f>
        <v>0</v>
      </c>
      <c r="P324" s="274">
        <f>SUM(P325:P326)</f>
        <v>0</v>
      </c>
      <c r="Q324" s="237"/>
      <c r="R324" s="237"/>
      <c r="S324" s="238"/>
      <c r="T324" s="237"/>
      <c r="U324" s="237"/>
      <c r="V324" s="237"/>
    </row>
    <row r="325" spans="1:231" ht="16.5" hidden="1">
      <c r="A325" s="254" t="str">
        <f t="shared" si="35"/>
        <v>71040901058111</v>
      </c>
      <c r="B325" s="329" t="s">
        <v>439</v>
      </c>
      <c r="C325" s="285" t="s">
        <v>155</v>
      </c>
      <c r="D325" s="285" t="s">
        <v>187</v>
      </c>
      <c r="E325" s="285" t="s">
        <v>106</v>
      </c>
      <c r="F325" s="285" t="s">
        <v>149</v>
      </c>
      <c r="G325" s="285">
        <v>8111</v>
      </c>
      <c r="H325" s="227"/>
      <c r="I325" s="227"/>
      <c r="J325" s="231"/>
      <c r="K325" s="231"/>
      <c r="L325" s="230" t="s">
        <v>114</v>
      </c>
      <c r="M325" s="276">
        <v>4212</v>
      </c>
      <c r="N325" s="223">
        <f t="shared" ref="N325" si="53">O325+P325</f>
        <v>0</v>
      </c>
      <c r="O325" s="222"/>
      <c r="P325" s="222"/>
      <c r="Q325" s="237"/>
      <c r="R325" s="237"/>
      <c r="S325" s="238"/>
      <c r="T325" s="237"/>
      <c r="U325" s="237"/>
      <c r="V325" s="237"/>
    </row>
    <row r="326" spans="1:231" ht="16.5" hidden="1">
      <c r="A326" s="254" t="str">
        <f t="shared" si="35"/>
        <v>71050601015113</v>
      </c>
      <c r="B326" s="329" t="s">
        <v>439</v>
      </c>
      <c r="C326" s="285" t="s">
        <v>149</v>
      </c>
      <c r="D326" s="285" t="s">
        <v>157</v>
      </c>
      <c r="E326" s="285" t="s">
        <v>106</v>
      </c>
      <c r="F326" s="285" t="s">
        <v>106</v>
      </c>
      <c r="G326" s="285">
        <v>5113</v>
      </c>
      <c r="H326" s="227"/>
      <c r="I326" s="227"/>
      <c r="J326" s="231"/>
      <c r="K326" s="231"/>
      <c r="L326" s="230" t="s">
        <v>137</v>
      </c>
      <c r="M326" s="226">
        <v>5129</v>
      </c>
      <c r="N326" s="223">
        <f t="shared" si="45"/>
        <v>0</v>
      </c>
      <c r="O326" s="222"/>
      <c r="P326" s="222"/>
      <c r="Q326" s="237"/>
      <c r="R326" s="237"/>
      <c r="S326" s="238"/>
      <c r="T326" s="237"/>
      <c r="U326" s="237"/>
      <c r="V326" s="237"/>
    </row>
    <row r="327" spans="1:231" hidden="1">
      <c r="A327" s="254" t="str">
        <f t="shared" si="35"/>
        <v>71050601020000</v>
      </c>
      <c r="B327" s="329" t="s">
        <v>439</v>
      </c>
      <c r="C327" s="285" t="s">
        <v>149</v>
      </c>
      <c r="D327" s="285" t="s">
        <v>157</v>
      </c>
      <c r="E327" s="285" t="s">
        <v>106</v>
      </c>
      <c r="F327" s="285" t="s">
        <v>140</v>
      </c>
      <c r="G327" s="329" t="s">
        <v>440</v>
      </c>
      <c r="H327" s="221"/>
      <c r="I327" s="271"/>
      <c r="J327" s="272"/>
      <c r="K327" s="272"/>
      <c r="L327" s="273" t="s">
        <v>699</v>
      </c>
      <c r="M327" s="268"/>
      <c r="N327" s="274">
        <f>O327+P327</f>
        <v>0</v>
      </c>
      <c r="O327" s="274">
        <f>SUM(O328:O329)</f>
        <v>0</v>
      </c>
      <c r="P327" s="274">
        <f>SUM(P328:P329)</f>
        <v>0</v>
      </c>
      <c r="Q327" s="237"/>
      <c r="R327" s="237"/>
      <c r="S327" s="238"/>
      <c r="T327" s="237"/>
      <c r="U327" s="237"/>
      <c r="V327" s="237"/>
    </row>
    <row r="328" spans="1:231" ht="25.5" hidden="1">
      <c r="A328" s="254" t="str">
        <f t="shared" si="35"/>
        <v>71050601050000</v>
      </c>
      <c r="B328" s="329" t="s">
        <v>439</v>
      </c>
      <c r="C328" s="285" t="s">
        <v>149</v>
      </c>
      <c r="D328" s="285" t="s">
        <v>157</v>
      </c>
      <c r="E328" s="285" t="s">
        <v>106</v>
      </c>
      <c r="F328" s="285" t="s">
        <v>149</v>
      </c>
      <c r="G328" s="329" t="s">
        <v>440</v>
      </c>
      <c r="H328" s="227"/>
      <c r="I328" s="227"/>
      <c r="J328" s="231"/>
      <c r="K328" s="231"/>
      <c r="L328" s="230" t="s">
        <v>142</v>
      </c>
      <c r="M328" s="226">
        <v>4251</v>
      </c>
      <c r="N328" s="223">
        <f t="shared" ref="N328" si="54">O328+P328</f>
        <v>0</v>
      </c>
      <c r="O328" s="223"/>
      <c r="P328" s="223"/>
      <c r="Q328" s="237"/>
      <c r="R328" s="237"/>
      <c r="S328" s="238"/>
      <c r="T328" s="237"/>
      <c r="U328" s="237"/>
      <c r="V328" s="237"/>
    </row>
    <row r="329" spans="1:231" hidden="1">
      <c r="B329" s="329"/>
      <c r="G329" s="329"/>
      <c r="H329" s="227"/>
      <c r="I329" s="227"/>
      <c r="J329" s="231"/>
      <c r="K329" s="231"/>
      <c r="L329" s="234" t="s">
        <v>173</v>
      </c>
      <c r="M329" s="220">
        <v>5112</v>
      </c>
      <c r="N329" s="223">
        <f t="shared" ref="N329" si="55">O329+P329</f>
        <v>0</v>
      </c>
      <c r="O329" s="223"/>
      <c r="P329" s="223"/>
      <c r="Q329" s="237"/>
      <c r="R329" s="237"/>
      <c r="S329" s="238"/>
      <c r="T329" s="237"/>
      <c r="U329" s="237"/>
      <c r="V329" s="237"/>
    </row>
    <row r="330" spans="1:231" ht="27" hidden="1">
      <c r="A330" s="254" t="str">
        <f t="shared" ref="A330:A331" si="56">CONCATENATE(B330,C330,D330,E330,F330,G330)</f>
        <v>71050601020000</v>
      </c>
      <c r="B330" s="329" t="s">
        <v>439</v>
      </c>
      <c r="C330" s="285" t="s">
        <v>149</v>
      </c>
      <c r="D330" s="285" t="s">
        <v>157</v>
      </c>
      <c r="E330" s="285" t="s">
        <v>106</v>
      </c>
      <c r="F330" s="285" t="s">
        <v>140</v>
      </c>
      <c r="G330" s="329" t="s">
        <v>440</v>
      </c>
      <c r="H330" s="221"/>
      <c r="I330" s="271"/>
      <c r="J330" s="272"/>
      <c r="K330" s="272"/>
      <c r="L330" s="273" t="s">
        <v>721</v>
      </c>
      <c r="M330" s="268"/>
      <c r="N330" s="274">
        <f>O330+P330</f>
        <v>0</v>
      </c>
      <c r="O330" s="274">
        <f>SUM(O331)</f>
        <v>0</v>
      </c>
      <c r="P330" s="274">
        <f>SUM(P331)</f>
        <v>0</v>
      </c>
      <c r="Q330" s="237"/>
      <c r="R330" s="237"/>
      <c r="S330" s="238"/>
      <c r="T330" s="237"/>
      <c r="U330" s="237"/>
      <c r="V330" s="237"/>
    </row>
    <row r="331" spans="1:231" ht="25.5" hidden="1">
      <c r="A331" s="254" t="str">
        <f t="shared" si="56"/>
        <v>71050601050000</v>
      </c>
      <c r="B331" s="329" t="s">
        <v>439</v>
      </c>
      <c r="C331" s="285" t="s">
        <v>149</v>
      </c>
      <c r="D331" s="285" t="s">
        <v>157</v>
      </c>
      <c r="E331" s="285" t="s">
        <v>106</v>
      </c>
      <c r="F331" s="285" t="s">
        <v>149</v>
      </c>
      <c r="G331" s="329" t="s">
        <v>440</v>
      </c>
      <c r="H331" s="227"/>
      <c r="I331" s="227"/>
      <c r="J331" s="231"/>
      <c r="K331" s="231"/>
      <c r="L331" s="230" t="s">
        <v>217</v>
      </c>
      <c r="M331" s="226">
        <v>4511</v>
      </c>
      <c r="N331" s="223">
        <f t="shared" ref="N331" si="57">O331+P331</f>
        <v>0</v>
      </c>
      <c r="O331" s="223"/>
      <c r="P331" s="223"/>
      <c r="Q331" s="237"/>
      <c r="R331" s="237"/>
      <c r="S331" s="238"/>
      <c r="T331" s="237"/>
      <c r="U331" s="237"/>
      <c r="V331" s="237"/>
    </row>
    <row r="332" spans="1:231" hidden="1">
      <c r="A332" s="254" t="str">
        <f t="shared" ref="A332:A374" si="58">CONCATENATE(B332,C332,D332,E332,F332,G332)</f>
        <v>71050601050000</v>
      </c>
      <c r="B332" s="329" t="s">
        <v>439</v>
      </c>
      <c r="C332" s="285" t="s">
        <v>149</v>
      </c>
      <c r="D332" s="285" t="s">
        <v>157</v>
      </c>
      <c r="E332" s="285" t="s">
        <v>106</v>
      </c>
      <c r="F332" s="285" t="s">
        <v>149</v>
      </c>
      <c r="G332" s="329" t="s">
        <v>440</v>
      </c>
      <c r="H332" s="231">
        <v>2500</v>
      </c>
      <c r="I332" s="263" t="s">
        <v>149</v>
      </c>
      <c r="J332" s="264">
        <v>0</v>
      </c>
      <c r="K332" s="264">
        <v>0</v>
      </c>
      <c r="L332" s="260" t="s">
        <v>231</v>
      </c>
      <c r="M332" s="265"/>
      <c r="N332" s="262">
        <f>+N334+N375+N384+N391</f>
        <v>0</v>
      </c>
      <c r="O332" s="262">
        <f>+O334+O375+O384+O391</f>
        <v>0</v>
      </c>
      <c r="P332" s="262">
        <f>+P334+P375+P384+P391</f>
        <v>0</v>
      </c>
      <c r="Q332" s="237"/>
      <c r="R332" s="237"/>
      <c r="S332" s="238"/>
      <c r="T332" s="237"/>
      <c r="U332" s="237"/>
      <c r="V332" s="237"/>
    </row>
    <row r="333" spans="1:231" hidden="1">
      <c r="A333" s="254" t="str">
        <f t="shared" si="58"/>
        <v>71050601054861</v>
      </c>
      <c r="B333" s="329" t="s">
        <v>439</v>
      </c>
      <c r="C333" s="285" t="s">
        <v>149</v>
      </c>
      <c r="D333" s="285" t="s">
        <v>157</v>
      </c>
      <c r="E333" s="285" t="s">
        <v>106</v>
      </c>
      <c r="F333" s="285" t="s">
        <v>149</v>
      </c>
      <c r="G333" s="285">
        <v>4861</v>
      </c>
      <c r="H333" s="227"/>
      <c r="I333" s="228"/>
      <c r="J333" s="229"/>
      <c r="K333" s="229"/>
      <c r="L333" s="234" t="s">
        <v>108</v>
      </c>
      <c r="M333" s="220"/>
      <c r="N333" s="235"/>
      <c r="O333" s="235"/>
      <c r="P333" s="235"/>
      <c r="Q333" s="237"/>
      <c r="R333" s="237"/>
      <c r="S333" s="238"/>
      <c r="T333" s="237"/>
      <c r="U333" s="237"/>
      <c r="V333" s="237"/>
    </row>
    <row r="334" spans="1:231" hidden="1">
      <c r="A334" s="254" t="str">
        <f t="shared" si="58"/>
        <v>71060000000000</v>
      </c>
      <c r="B334" s="329" t="s">
        <v>439</v>
      </c>
      <c r="C334" s="285" t="s">
        <v>157</v>
      </c>
      <c r="D334" s="285" t="s">
        <v>441</v>
      </c>
      <c r="E334" s="285" t="s">
        <v>441</v>
      </c>
      <c r="F334" s="285" t="s">
        <v>441</v>
      </c>
      <c r="G334" s="329" t="s">
        <v>440</v>
      </c>
      <c r="H334" s="221">
        <v>2510</v>
      </c>
      <c r="I334" s="228" t="s">
        <v>149</v>
      </c>
      <c r="J334" s="229">
        <v>1</v>
      </c>
      <c r="K334" s="229">
        <v>0</v>
      </c>
      <c r="L334" s="267" t="s">
        <v>232</v>
      </c>
      <c r="M334" s="268"/>
      <c r="N334" s="269">
        <f>+N336</f>
        <v>0</v>
      </c>
      <c r="O334" s="269">
        <f>+O336</f>
        <v>0</v>
      </c>
      <c r="P334" s="269">
        <f>+P336</f>
        <v>0</v>
      </c>
      <c r="Q334" s="237"/>
      <c r="R334" s="237"/>
      <c r="S334" s="238"/>
      <c r="T334" s="237"/>
      <c r="U334" s="237"/>
      <c r="V334" s="237"/>
    </row>
    <row r="335" spans="1:231" hidden="1">
      <c r="A335" s="254" t="str">
        <f t="shared" si="58"/>
        <v>71060000000001</v>
      </c>
      <c r="B335" s="329" t="s">
        <v>439</v>
      </c>
      <c r="C335" s="285" t="s">
        <v>157</v>
      </c>
      <c r="D335" s="285" t="s">
        <v>441</v>
      </c>
      <c r="E335" s="285" t="s">
        <v>441</v>
      </c>
      <c r="F335" s="285" t="s">
        <v>441</v>
      </c>
      <c r="G335" s="329" t="s">
        <v>96</v>
      </c>
      <c r="H335" s="221"/>
      <c r="I335" s="228"/>
      <c r="J335" s="229"/>
      <c r="K335" s="229"/>
      <c r="L335" s="234" t="s">
        <v>110</v>
      </c>
      <c r="M335" s="220"/>
      <c r="N335" s="235"/>
      <c r="O335" s="235"/>
      <c r="P335" s="235"/>
      <c r="Q335" s="237"/>
      <c r="R335" s="237"/>
      <c r="S335" s="238"/>
      <c r="T335" s="237"/>
      <c r="U335" s="237"/>
      <c r="V335" s="237"/>
      <c r="DC335" s="300"/>
      <c r="DD335" s="300"/>
      <c r="DE335" s="300"/>
      <c r="DF335" s="300"/>
      <c r="DG335" s="300"/>
      <c r="DO335" s="300"/>
      <c r="DP335" s="300"/>
      <c r="DQ335" s="300"/>
      <c r="DR335" s="300"/>
      <c r="DS335" s="300"/>
      <c r="EA335" s="300"/>
      <c r="EB335" s="300"/>
      <c r="EC335" s="300"/>
      <c r="ED335" s="300"/>
      <c r="EE335" s="300"/>
      <c r="EM335" s="300"/>
      <c r="EN335" s="300"/>
      <c r="EO335" s="300"/>
      <c r="EP335" s="300"/>
      <c r="EQ335" s="300"/>
      <c r="EY335" s="300"/>
      <c r="EZ335" s="300"/>
      <c r="FA335" s="300"/>
      <c r="FB335" s="300"/>
      <c r="FC335" s="300"/>
      <c r="FK335" s="300"/>
      <c r="FL335" s="300"/>
      <c r="FM335" s="300"/>
      <c r="FN335" s="300"/>
      <c r="FO335" s="300"/>
      <c r="FW335" s="300"/>
      <c r="FX335" s="300"/>
      <c r="FY335" s="300"/>
      <c r="FZ335" s="300"/>
      <c r="GA335" s="300"/>
      <c r="GI335" s="300"/>
      <c r="GJ335" s="300"/>
      <c r="GK335" s="300"/>
      <c r="GL335" s="300"/>
      <c r="GM335" s="300"/>
      <c r="GU335" s="300"/>
      <c r="GV335" s="300"/>
      <c r="GW335" s="300"/>
      <c r="GX335" s="300"/>
      <c r="GY335" s="300"/>
      <c r="HG335" s="300"/>
      <c r="HH335" s="300"/>
      <c r="HI335" s="300"/>
      <c r="HJ335" s="300"/>
      <c r="HK335" s="300"/>
      <c r="HS335" s="300"/>
      <c r="HT335" s="300"/>
      <c r="HU335" s="300"/>
      <c r="HV335" s="300"/>
      <c r="HW335" s="300"/>
    </row>
    <row r="336" spans="1:231" hidden="1">
      <c r="A336" s="254" t="str">
        <f t="shared" si="58"/>
        <v>71060100000000</v>
      </c>
      <c r="B336" s="329" t="s">
        <v>439</v>
      </c>
      <c r="C336" s="285" t="s">
        <v>157</v>
      </c>
      <c r="D336" s="285" t="s">
        <v>106</v>
      </c>
      <c r="E336" s="285" t="s">
        <v>441</v>
      </c>
      <c r="F336" s="285" t="s">
        <v>441</v>
      </c>
      <c r="G336" s="329" t="s">
        <v>440</v>
      </c>
      <c r="H336" s="221">
        <v>2511</v>
      </c>
      <c r="I336" s="227" t="s">
        <v>149</v>
      </c>
      <c r="J336" s="231">
        <v>1</v>
      </c>
      <c r="K336" s="231">
        <v>1</v>
      </c>
      <c r="L336" s="266" t="s">
        <v>232</v>
      </c>
      <c r="M336" s="232"/>
      <c r="N336" s="235">
        <f>+N338+N348+N350+N373</f>
        <v>0</v>
      </c>
      <c r="O336" s="235">
        <f t="shared" ref="O336:P336" si="59">+O338+O348+O350+O373</f>
        <v>0</v>
      </c>
      <c r="P336" s="235">
        <f t="shared" si="59"/>
        <v>0</v>
      </c>
      <c r="Q336" s="237"/>
      <c r="R336" s="237"/>
      <c r="S336" s="238"/>
      <c r="T336" s="237"/>
      <c r="U336" s="237"/>
      <c r="V336" s="237"/>
    </row>
    <row r="337" spans="1:22" hidden="1">
      <c r="A337" s="254" t="str">
        <f t="shared" si="58"/>
        <v>71060100000001</v>
      </c>
      <c r="B337" s="329" t="s">
        <v>439</v>
      </c>
      <c r="C337" s="285" t="s">
        <v>157</v>
      </c>
      <c r="D337" s="285" t="s">
        <v>106</v>
      </c>
      <c r="E337" s="285" t="s">
        <v>441</v>
      </c>
      <c r="F337" s="285" t="s">
        <v>441</v>
      </c>
      <c r="G337" s="329" t="s">
        <v>96</v>
      </c>
      <c r="H337" s="221"/>
      <c r="I337" s="227"/>
      <c r="J337" s="231"/>
      <c r="K337" s="231"/>
      <c r="L337" s="234" t="s">
        <v>108</v>
      </c>
      <c r="M337" s="220"/>
      <c r="N337" s="235"/>
      <c r="O337" s="235"/>
      <c r="P337" s="235"/>
      <c r="Q337" s="237"/>
      <c r="R337" s="237"/>
      <c r="S337" s="238"/>
      <c r="T337" s="237"/>
      <c r="U337" s="237"/>
      <c r="V337" s="237"/>
    </row>
    <row r="338" spans="1:22" hidden="1">
      <c r="A338" s="254" t="str">
        <f t="shared" si="58"/>
        <v>71060101000000</v>
      </c>
      <c r="B338" s="329" t="s">
        <v>439</v>
      </c>
      <c r="C338" s="285" t="s">
        <v>157</v>
      </c>
      <c r="D338" s="285" t="s">
        <v>106</v>
      </c>
      <c r="E338" s="285" t="s">
        <v>106</v>
      </c>
      <c r="F338" s="285" t="s">
        <v>441</v>
      </c>
      <c r="G338" s="329" t="s">
        <v>440</v>
      </c>
      <c r="H338" s="221"/>
      <c r="I338" s="271"/>
      <c r="J338" s="272"/>
      <c r="K338" s="272"/>
      <c r="L338" s="273" t="s">
        <v>233</v>
      </c>
      <c r="M338" s="268"/>
      <c r="N338" s="274">
        <f>O338+P338</f>
        <v>0</v>
      </c>
      <c r="O338" s="274">
        <f>SUM(O339:O347)</f>
        <v>0</v>
      </c>
      <c r="P338" s="274">
        <f>SUM(P339:P347)</f>
        <v>0</v>
      </c>
      <c r="Q338" s="237"/>
      <c r="R338" s="237"/>
      <c r="S338" s="238"/>
      <c r="T338" s="237"/>
      <c r="U338" s="237"/>
      <c r="V338" s="237"/>
    </row>
    <row r="339" spans="1:22" hidden="1">
      <c r="A339" s="254" t="str">
        <f t="shared" si="58"/>
        <v>71060101000001</v>
      </c>
      <c r="B339" s="329" t="s">
        <v>439</v>
      </c>
      <c r="C339" s="285" t="s">
        <v>157</v>
      </c>
      <c r="D339" s="285" t="s">
        <v>106</v>
      </c>
      <c r="E339" s="285" t="s">
        <v>106</v>
      </c>
      <c r="F339" s="285" t="s">
        <v>441</v>
      </c>
      <c r="G339" s="329" t="s">
        <v>96</v>
      </c>
      <c r="H339" s="227"/>
      <c r="I339" s="227"/>
      <c r="J339" s="231"/>
      <c r="K339" s="231"/>
      <c r="L339" s="234" t="s">
        <v>115</v>
      </c>
      <c r="M339" s="220">
        <v>4213</v>
      </c>
      <c r="N339" s="223">
        <f t="shared" ref="N339:N349" si="60">O339+P339</f>
        <v>0</v>
      </c>
      <c r="O339" s="223"/>
      <c r="P339" s="223">
        <v>0</v>
      </c>
      <c r="Q339" s="237"/>
      <c r="R339" s="237"/>
      <c r="S339" s="238"/>
      <c r="T339" s="237"/>
      <c r="U339" s="237"/>
      <c r="V339" s="237"/>
    </row>
    <row r="340" spans="1:22" ht="25.5" hidden="1">
      <c r="A340" s="254" t="str">
        <f t="shared" si="58"/>
        <v>71050601014213</v>
      </c>
      <c r="B340" s="329" t="s">
        <v>439</v>
      </c>
      <c r="C340" s="285" t="s">
        <v>149</v>
      </c>
      <c r="D340" s="285" t="s">
        <v>157</v>
      </c>
      <c r="E340" s="285" t="s">
        <v>106</v>
      </c>
      <c r="F340" s="285" t="s">
        <v>106</v>
      </c>
      <c r="G340" s="285">
        <v>4213</v>
      </c>
      <c r="H340" s="227"/>
      <c r="I340" s="227"/>
      <c r="J340" s="231"/>
      <c r="K340" s="231"/>
      <c r="L340" s="230" t="s">
        <v>142</v>
      </c>
      <c r="M340" s="226">
        <v>4251</v>
      </c>
      <c r="N340" s="223">
        <f t="shared" si="60"/>
        <v>0</v>
      </c>
      <c r="O340" s="223"/>
      <c r="P340" s="223"/>
      <c r="Q340" s="237"/>
      <c r="R340" s="237"/>
      <c r="S340" s="238"/>
      <c r="T340" s="237"/>
      <c r="U340" s="237"/>
      <c r="V340" s="237"/>
    </row>
    <row r="341" spans="1:22" hidden="1">
      <c r="A341" s="254" t="str">
        <f t="shared" si="58"/>
        <v>71060101010000</v>
      </c>
      <c r="B341" s="329" t="s">
        <v>439</v>
      </c>
      <c r="C341" s="285" t="s">
        <v>157</v>
      </c>
      <c r="D341" s="285" t="s">
        <v>106</v>
      </c>
      <c r="E341" s="285" t="s">
        <v>106</v>
      </c>
      <c r="F341" s="285" t="s">
        <v>106</v>
      </c>
      <c r="G341" s="329" t="s">
        <v>440</v>
      </c>
      <c r="H341" s="227"/>
      <c r="I341" s="227"/>
      <c r="J341" s="231"/>
      <c r="K341" s="231"/>
      <c r="L341" s="230" t="s">
        <v>130</v>
      </c>
      <c r="M341" s="226">
        <v>4267</v>
      </c>
      <c r="N341" s="223">
        <f t="shared" si="60"/>
        <v>0</v>
      </c>
      <c r="O341" s="223"/>
      <c r="P341" s="223"/>
      <c r="Q341" s="237"/>
      <c r="R341" s="237"/>
      <c r="S341" s="238"/>
      <c r="T341" s="237"/>
      <c r="U341" s="237"/>
      <c r="V341" s="237"/>
    </row>
    <row r="342" spans="1:22" hidden="1">
      <c r="A342" s="254" t="str">
        <f t="shared" si="58"/>
        <v>71060101014639</v>
      </c>
      <c r="B342" s="329" t="s">
        <v>439</v>
      </c>
      <c r="C342" s="285" t="s">
        <v>157</v>
      </c>
      <c r="D342" s="285" t="s">
        <v>106</v>
      </c>
      <c r="E342" s="285" t="s">
        <v>106</v>
      </c>
      <c r="F342" s="285" t="s">
        <v>106</v>
      </c>
      <c r="G342" s="285">
        <v>4639</v>
      </c>
      <c r="H342" s="227"/>
      <c r="I342" s="227"/>
      <c r="J342" s="231"/>
      <c r="K342" s="231"/>
      <c r="L342" s="230" t="s">
        <v>364</v>
      </c>
      <c r="M342" s="226">
        <v>4269</v>
      </c>
      <c r="N342" s="223">
        <f t="shared" si="60"/>
        <v>0</v>
      </c>
      <c r="O342" s="223"/>
      <c r="P342" s="223"/>
      <c r="Q342" s="237"/>
      <c r="R342" s="237"/>
      <c r="S342" s="238"/>
      <c r="T342" s="237"/>
      <c r="U342" s="237"/>
      <c r="V342" s="237"/>
    </row>
    <row r="343" spans="1:22" hidden="1">
      <c r="A343" s="254" t="str">
        <f t="shared" si="58"/>
        <v>71060101014861</v>
      </c>
      <c r="B343" s="329" t="s">
        <v>439</v>
      </c>
      <c r="C343" s="285" t="s">
        <v>157</v>
      </c>
      <c r="D343" s="285" t="s">
        <v>106</v>
      </c>
      <c r="E343" s="285" t="s">
        <v>106</v>
      </c>
      <c r="F343" s="285" t="s">
        <v>106</v>
      </c>
      <c r="G343" s="285">
        <v>4861</v>
      </c>
      <c r="H343" s="227"/>
      <c r="I343" s="227"/>
      <c r="J343" s="231"/>
      <c r="K343" s="231"/>
      <c r="L343" s="230" t="s">
        <v>348</v>
      </c>
      <c r="M343" s="220">
        <v>4729</v>
      </c>
      <c r="N343" s="223">
        <f t="shared" si="60"/>
        <v>0</v>
      </c>
      <c r="O343" s="223"/>
      <c r="P343" s="223"/>
      <c r="Q343" s="237"/>
      <c r="R343" s="237"/>
      <c r="S343" s="238"/>
      <c r="T343" s="237"/>
      <c r="U343" s="237"/>
      <c r="V343" s="237"/>
    </row>
    <row r="344" spans="1:22" ht="16.5" hidden="1">
      <c r="B344" s="329"/>
      <c r="H344" s="227"/>
      <c r="I344" s="227"/>
      <c r="J344" s="231"/>
      <c r="K344" s="231"/>
      <c r="L344" s="234" t="s">
        <v>173</v>
      </c>
      <c r="M344" s="220">
        <v>5112</v>
      </c>
      <c r="N344" s="223">
        <f t="shared" si="60"/>
        <v>0</v>
      </c>
      <c r="O344" s="222">
        <v>0</v>
      </c>
      <c r="P344" s="222"/>
      <c r="Q344" s="237"/>
      <c r="R344" s="237"/>
      <c r="S344" s="238"/>
      <c r="T344" s="237"/>
      <c r="U344" s="237"/>
      <c r="V344" s="237"/>
    </row>
    <row r="345" spans="1:22" hidden="1">
      <c r="A345" s="254" t="str">
        <f t="shared" si="58"/>
        <v>71060101020000</v>
      </c>
      <c r="B345" s="329" t="s">
        <v>439</v>
      </c>
      <c r="C345" s="285" t="s">
        <v>157</v>
      </c>
      <c r="D345" s="285" t="s">
        <v>106</v>
      </c>
      <c r="E345" s="285" t="s">
        <v>106</v>
      </c>
      <c r="F345" s="285" t="s">
        <v>140</v>
      </c>
      <c r="G345" s="329" t="s">
        <v>440</v>
      </c>
      <c r="H345" s="227"/>
      <c r="I345" s="227"/>
      <c r="J345" s="231"/>
      <c r="K345" s="231"/>
      <c r="L345" s="230" t="s">
        <v>174</v>
      </c>
      <c r="M345" s="226">
        <v>5113</v>
      </c>
      <c r="N345" s="223">
        <f t="shared" si="60"/>
        <v>0</v>
      </c>
      <c r="O345" s="223"/>
      <c r="P345" s="223"/>
      <c r="Q345" s="237"/>
      <c r="R345" s="237"/>
      <c r="S345" s="238"/>
      <c r="T345" s="237"/>
      <c r="U345" s="237"/>
      <c r="V345" s="237"/>
    </row>
    <row r="346" spans="1:22" ht="16.5" hidden="1">
      <c r="A346" s="254" t="str">
        <f t="shared" si="58"/>
        <v>71060101024819</v>
      </c>
      <c r="B346" s="329" t="s">
        <v>439</v>
      </c>
      <c r="C346" s="285" t="s">
        <v>157</v>
      </c>
      <c r="D346" s="285" t="s">
        <v>106</v>
      </c>
      <c r="E346" s="285" t="s">
        <v>106</v>
      </c>
      <c r="F346" s="285" t="s">
        <v>140</v>
      </c>
      <c r="G346" s="285">
        <v>4819</v>
      </c>
      <c r="H346" s="227"/>
      <c r="I346" s="227"/>
      <c r="J346" s="231"/>
      <c r="K346" s="231"/>
      <c r="L346" s="230" t="s">
        <v>135</v>
      </c>
      <c r="M346" s="226">
        <v>5121</v>
      </c>
      <c r="N346" s="223">
        <f t="shared" si="60"/>
        <v>0</v>
      </c>
      <c r="O346" s="222">
        <v>0</v>
      </c>
      <c r="P346" s="222"/>
      <c r="Q346" s="237"/>
      <c r="R346" s="237"/>
      <c r="S346" s="238"/>
      <c r="T346" s="237"/>
      <c r="U346" s="237"/>
      <c r="V346" s="237"/>
    </row>
    <row r="347" spans="1:22" hidden="1">
      <c r="A347" s="254" t="str">
        <f t="shared" si="58"/>
        <v>71060101025111</v>
      </c>
      <c r="B347" s="329" t="s">
        <v>439</v>
      </c>
      <c r="C347" s="285" t="s">
        <v>157</v>
      </c>
      <c r="D347" s="285" t="s">
        <v>106</v>
      </c>
      <c r="E347" s="285" t="s">
        <v>106</v>
      </c>
      <c r="F347" s="285" t="s">
        <v>140</v>
      </c>
      <c r="G347" s="285">
        <v>5111</v>
      </c>
      <c r="H347" s="227"/>
      <c r="I347" s="227"/>
      <c r="J347" s="231"/>
      <c r="K347" s="231"/>
      <c r="L347" s="230" t="s">
        <v>137</v>
      </c>
      <c r="M347" s="226">
        <v>5129</v>
      </c>
      <c r="N347" s="223">
        <f t="shared" si="60"/>
        <v>0</v>
      </c>
      <c r="O347" s="223">
        <v>0</v>
      </c>
      <c r="P347" s="223"/>
      <c r="Q347" s="237"/>
      <c r="R347" s="237"/>
      <c r="S347" s="238"/>
      <c r="T347" s="237"/>
      <c r="U347" s="237"/>
      <c r="V347" s="237"/>
    </row>
    <row r="348" spans="1:22" ht="27" hidden="1">
      <c r="A348" s="254" t="str">
        <f t="shared" si="58"/>
        <v>71060101025112</v>
      </c>
      <c r="B348" s="329" t="s">
        <v>439</v>
      </c>
      <c r="C348" s="285" t="s">
        <v>157</v>
      </c>
      <c r="D348" s="285" t="s">
        <v>106</v>
      </c>
      <c r="E348" s="285" t="s">
        <v>106</v>
      </c>
      <c r="F348" s="285" t="s">
        <v>140</v>
      </c>
      <c r="G348" s="285">
        <v>5112</v>
      </c>
      <c r="H348" s="221"/>
      <c r="I348" s="271"/>
      <c r="J348" s="272"/>
      <c r="K348" s="272"/>
      <c r="L348" s="273" t="s">
        <v>234</v>
      </c>
      <c r="M348" s="268"/>
      <c r="N348" s="274">
        <f>O348+P348</f>
        <v>0</v>
      </c>
      <c r="O348" s="274">
        <f>SUM(O349)</f>
        <v>0</v>
      </c>
      <c r="P348" s="274">
        <f>SUM(P349)</f>
        <v>0</v>
      </c>
      <c r="Q348" s="237"/>
      <c r="R348" s="237"/>
      <c r="S348" s="238"/>
      <c r="T348" s="237"/>
      <c r="U348" s="237"/>
      <c r="V348" s="237"/>
    </row>
    <row r="349" spans="1:22" ht="16.5" hidden="1">
      <c r="A349" s="254" t="str">
        <f t="shared" si="58"/>
        <v>71060101025113</v>
      </c>
      <c r="B349" s="329" t="s">
        <v>439</v>
      </c>
      <c r="C349" s="285" t="s">
        <v>157</v>
      </c>
      <c r="D349" s="285" t="s">
        <v>106</v>
      </c>
      <c r="E349" s="285" t="s">
        <v>106</v>
      </c>
      <c r="F349" s="285" t="s">
        <v>140</v>
      </c>
      <c r="G349" s="285">
        <v>5113</v>
      </c>
      <c r="H349" s="227"/>
      <c r="I349" s="227"/>
      <c r="J349" s="231"/>
      <c r="K349" s="231"/>
      <c r="L349" s="234" t="s">
        <v>115</v>
      </c>
      <c r="M349" s="220">
        <v>4213</v>
      </c>
      <c r="N349" s="223">
        <f t="shared" si="60"/>
        <v>0</v>
      </c>
      <c r="O349" s="222"/>
      <c r="P349" s="222">
        <v>0</v>
      </c>
      <c r="Q349" s="237"/>
      <c r="R349" s="237"/>
      <c r="S349" s="238"/>
      <c r="T349" s="237"/>
      <c r="U349" s="237"/>
      <c r="V349" s="237"/>
    </row>
    <row r="350" spans="1:22" ht="32.25" hidden="1" customHeight="1">
      <c r="A350" s="254" t="str">
        <f t="shared" si="58"/>
        <v>71060301014861</v>
      </c>
      <c r="B350" s="329" t="s">
        <v>439</v>
      </c>
      <c r="C350" s="285" t="s">
        <v>157</v>
      </c>
      <c r="D350" s="285" t="s">
        <v>442</v>
      </c>
      <c r="E350" s="285" t="s">
        <v>106</v>
      </c>
      <c r="F350" s="285" t="s">
        <v>106</v>
      </c>
      <c r="G350" s="285">
        <v>4861</v>
      </c>
      <c r="H350" s="221"/>
      <c r="I350" s="221"/>
      <c r="J350" s="221"/>
      <c r="K350" s="221"/>
      <c r="L350" s="273" t="s">
        <v>653</v>
      </c>
      <c r="M350" s="268"/>
      <c r="N350" s="274">
        <f>O350+P350</f>
        <v>0</v>
      </c>
      <c r="O350" s="274">
        <f>SUM(O351:O372)</f>
        <v>0</v>
      </c>
      <c r="P350" s="274">
        <f>SUM(P351:P372)</f>
        <v>0</v>
      </c>
      <c r="Q350" s="237"/>
      <c r="R350" s="237"/>
      <c r="S350" s="238"/>
      <c r="T350" s="237"/>
      <c r="U350" s="237"/>
      <c r="V350" s="237"/>
    </row>
    <row r="351" spans="1:22" ht="16.5" hidden="1">
      <c r="A351" s="254" t="str">
        <f t="shared" si="58"/>
        <v>71060301015112</v>
      </c>
      <c r="B351" s="329" t="s">
        <v>439</v>
      </c>
      <c r="C351" s="285" t="s">
        <v>157</v>
      </c>
      <c r="D351" s="285" t="s">
        <v>442</v>
      </c>
      <c r="E351" s="285" t="s">
        <v>106</v>
      </c>
      <c r="F351" s="285" t="s">
        <v>106</v>
      </c>
      <c r="G351" s="329" t="s">
        <v>87</v>
      </c>
      <c r="H351" s="304"/>
      <c r="I351" s="280"/>
      <c r="J351" s="305"/>
      <c r="K351" s="306"/>
      <c r="L351" s="275" t="s">
        <v>112</v>
      </c>
      <c r="M351" s="226">
        <v>4111</v>
      </c>
      <c r="N351" s="223">
        <f t="shared" ref="N351:N372" si="61">O351+P351</f>
        <v>0</v>
      </c>
      <c r="O351" s="222"/>
      <c r="P351" s="222"/>
      <c r="Q351" s="237"/>
      <c r="R351" s="237"/>
      <c r="S351" s="238"/>
      <c r="T351" s="237"/>
      <c r="U351" s="237"/>
      <c r="V351" s="237"/>
    </row>
    <row r="352" spans="1:22" ht="25.5" hidden="1">
      <c r="A352" s="254" t="str">
        <f t="shared" si="58"/>
        <v>71060301015113</v>
      </c>
      <c r="B352" s="329" t="s">
        <v>439</v>
      </c>
      <c r="C352" s="285" t="s">
        <v>157</v>
      </c>
      <c r="D352" s="285" t="s">
        <v>442</v>
      </c>
      <c r="E352" s="285" t="s">
        <v>106</v>
      </c>
      <c r="F352" s="285" t="s">
        <v>106</v>
      </c>
      <c r="G352" s="329" t="s">
        <v>85</v>
      </c>
      <c r="H352" s="304"/>
      <c r="I352" s="280"/>
      <c r="J352" s="305"/>
      <c r="K352" s="306"/>
      <c r="L352" s="275" t="s">
        <v>113</v>
      </c>
      <c r="M352" s="226">
        <v>4112</v>
      </c>
      <c r="N352" s="223">
        <f t="shared" si="61"/>
        <v>0</v>
      </c>
      <c r="O352" s="222"/>
      <c r="P352" s="222"/>
      <c r="Q352" s="237"/>
      <c r="R352" s="237"/>
      <c r="S352" s="238"/>
      <c r="T352" s="237"/>
      <c r="U352" s="237"/>
      <c r="V352" s="237"/>
    </row>
    <row r="353" spans="1:22" ht="16.5" hidden="1">
      <c r="A353" s="254" t="str">
        <f t="shared" si="58"/>
        <v>71060301020000</v>
      </c>
      <c r="B353" s="329" t="s">
        <v>439</v>
      </c>
      <c r="C353" s="285" t="s">
        <v>157</v>
      </c>
      <c r="D353" s="285" t="s">
        <v>442</v>
      </c>
      <c r="E353" s="285" t="s">
        <v>106</v>
      </c>
      <c r="F353" s="285" t="s">
        <v>140</v>
      </c>
      <c r="G353" s="329" t="s">
        <v>440</v>
      </c>
      <c r="H353" s="304"/>
      <c r="I353" s="280"/>
      <c r="J353" s="305"/>
      <c r="K353" s="306"/>
      <c r="L353" s="230" t="s">
        <v>114</v>
      </c>
      <c r="M353" s="226">
        <v>4212</v>
      </c>
      <c r="N353" s="223">
        <f t="shared" si="61"/>
        <v>0</v>
      </c>
      <c r="O353" s="222"/>
      <c r="P353" s="222"/>
      <c r="Q353" s="237"/>
      <c r="R353" s="237"/>
      <c r="S353" s="238"/>
      <c r="T353" s="237"/>
      <c r="U353" s="237"/>
      <c r="V353" s="237"/>
    </row>
    <row r="354" spans="1:22" ht="16.5" hidden="1">
      <c r="A354" s="254" t="str">
        <f t="shared" si="58"/>
        <v>71060301024861</v>
      </c>
      <c r="B354" s="329" t="s">
        <v>439</v>
      </c>
      <c r="C354" s="285" t="s">
        <v>157</v>
      </c>
      <c r="D354" s="285" t="s">
        <v>442</v>
      </c>
      <c r="E354" s="285" t="s">
        <v>106</v>
      </c>
      <c r="F354" s="285" t="s">
        <v>140</v>
      </c>
      <c r="G354" s="285">
        <v>4861</v>
      </c>
      <c r="H354" s="304"/>
      <c r="I354" s="280"/>
      <c r="J354" s="305"/>
      <c r="K354" s="306"/>
      <c r="L354" s="234" t="s">
        <v>115</v>
      </c>
      <c r="M354" s="220">
        <v>4213</v>
      </c>
      <c r="N354" s="223">
        <f t="shared" si="61"/>
        <v>0</v>
      </c>
      <c r="O354" s="222"/>
      <c r="P354" s="222"/>
      <c r="Q354" s="237"/>
      <c r="R354" s="237"/>
      <c r="S354" s="238"/>
      <c r="T354" s="237"/>
      <c r="U354" s="237"/>
      <c r="V354" s="237"/>
    </row>
    <row r="355" spans="1:22" ht="16.5" hidden="1">
      <c r="A355" s="254" t="str">
        <f t="shared" si="58"/>
        <v>71060301030000</v>
      </c>
      <c r="B355" s="329" t="s">
        <v>439</v>
      </c>
      <c r="C355" s="285" t="s">
        <v>157</v>
      </c>
      <c r="D355" s="285" t="s">
        <v>442</v>
      </c>
      <c r="E355" s="285" t="s">
        <v>106</v>
      </c>
      <c r="F355" s="285" t="s">
        <v>442</v>
      </c>
      <c r="G355" s="329" t="s">
        <v>440</v>
      </c>
      <c r="H355" s="304"/>
      <c r="I355" s="280"/>
      <c r="J355" s="305"/>
      <c r="K355" s="306"/>
      <c r="L355" s="234" t="s">
        <v>116</v>
      </c>
      <c r="M355" s="220">
        <v>4214</v>
      </c>
      <c r="N355" s="223">
        <f t="shared" si="61"/>
        <v>0</v>
      </c>
      <c r="O355" s="222"/>
      <c r="P355" s="222"/>
      <c r="Q355" s="237"/>
      <c r="R355" s="237"/>
      <c r="S355" s="238"/>
      <c r="T355" s="237"/>
      <c r="U355" s="237"/>
      <c r="V355" s="237"/>
    </row>
    <row r="356" spans="1:22" ht="16.5" hidden="1">
      <c r="A356" s="254" t="str">
        <f t="shared" si="58"/>
        <v>71060301034861</v>
      </c>
      <c r="B356" s="329" t="s">
        <v>439</v>
      </c>
      <c r="C356" s="285" t="s">
        <v>157</v>
      </c>
      <c r="D356" s="285" t="s">
        <v>442</v>
      </c>
      <c r="E356" s="285" t="s">
        <v>106</v>
      </c>
      <c r="F356" s="285" t="s">
        <v>442</v>
      </c>
      <c r="G356" s="285">
        <v>4861</v>
      </c>
      <c r="H356" s="304"/>
      <c r="I356" s="280"/>
      <c r="J356" s="305"/>
      <c r="K356" s="306"/>
      <c r="L356" s="230" t="s">
        <v>117</v>
      </c>
      <c r="M356" s="226">
        <v>4215</v>
      </c>
      <c r="N356" s="223">
        <f t="shared" si="61"/>
        <v>0</v>
      </c>
      <c r="O356" s="222"/>
      <c r="P356" s="222"/>
      <c r="Q356" s="237"/>
      <c r="R356" s="237"/>
      <c r="S356" s="238"/>
      <c r="T356" s="237"/>
      <c r="U356" s="237"/>
      <c r="V356" s="237"/>
    </row>
    <row r="357" spans="1:22" ht="16.5" hidden="1">
      <c r="A357" s="254" t="str">
        <f t="shared" si="58"/>
        <v>71060301040000</v>
      </c>
      <c r="B357" s="329" t="s">
        <v>439</v>
      </c>
      <c r="C357" s="285" t="s">
        <v>157</v>
      </c>
      <c r="D357" s="285" t="s">
        <v>442</v>
      </c>
      <c r="E357" s="285" t="s">
        <v>106</v>
      </c>
      <c r="F357" s="285" t="s">
        <v>155</v>
      </c>
      <c r="G357" s="329" t="s">
        <v>440</v>
      </c>
      <c r="H357" s="304"/>
      <c r="I357" s="280"/>
      <c r="J357" s="305"/>
      <c r="K357" s="306"/>
      <c r="L357" s="234" t="s">
        <v>118</v>
      </c>
      <c r="M357" s="232">
        <v>4216</v>
      </c>
      <c r="N357" s="223">
        <f t="shared" si="61"/>
        <v>0</v>
      </c>
      <c r="O357" s="222"/>
      <c r="P357" s="222"/>
      <c r="Q357" s="237"/>
      <c r="R357" s="237"/>
      <c r="S357" s="238"/>
      <c r="T357" s="237"/>
      <c r="U357" s="237"/>
      <c r="V357" s="237"/>
    </row>
    <row r="358" spans="1:22" ht="16.5" hidden="1">
      <c r="A358" s="254" t="str">
        <f t="shared" si="58"/>
        <v>71060301044861</v>
      </c>
      <c r="B358" s="329" t="s">
        <v>439</v>
      </c>
      <c r="C358" s="285" t="s">
        <v>157</v>
      </c>
      <c r="D358" s="285" t="s">
        <v>442</v>
      </c>
      <c r="E358" s="285" t="s">
        <v>106</v>
      </c>
      <c r="F358" s="285" t="s">
        <v>155</v>
      </c>
      <c r="G358" s="285">
        <v>4861</v>
      </c>
      <c r="H358" s="304"/>
      <c r="I358" s="280"/>
      <c r="J358" s="305"/>
      <c r="K358" s="306"/>
      <c r="L358" s="230" t="s">
        <v>121</v>
      </c>
      <c r="M358" s="226">
        <v>4232</v>
      </c>
      <c r="N358" s="223">
        <f t="shared" si="61"/>
        <v>0</v>
      </c>
      <c r="O358" s="222"/>
      <c r="P358" s="222"/>
      <c r="Q358" s="237"/>
      <c r="R358" s="237"/>
      <c r="S358" s="238"/>
      <c r="T358" s="237"/>
      <c r="U358" s="237"/>
      <c r="V358" s="237"/>
    </row>
    <row r="359" spans="1:22" ht="16.5" hidden="1">
      <c r="A359" s="254" t="str">
        <f t="shared" si="58"/>
        <v>71060301050000</v>
      </c>
      <c r="B359" s="329" t="s">
        <v>439</v>
      </c>
      <c r="C359" s="285" t="s">
        <v>157</v>
      </c>
      <c r="D359" s="285" t="s">
        <v>442</v>
      </c>
      <c r="E359" s="285" t="s">
        <v>106</v>
      </c>
      <c r="F359" s="285" t="s">
        <v>149</v>
      </c>
      <c r="G359" s="329" t="s">
        <v>440</v>
      </c>
      <c r="H359" s="304"/>
      <c r="I359" s="280"/>
      <c r="J359" s="305"/>
      <c r="K359" s="306"/>
      <c r="L359" s="230" t="s">
        <v>125</v>
      </c>
      <c r="M359" s="226">
        <v>4239</v>
      </c>
      <c r="N359" s="223">
        <f t="shared" si="61"/>
        <v>0</v>
      </c>
      <c r="O359" s="222"/>
      <c r="P359" s="222"/>
      <c r="Q359" s="237"/>
      <c r="R359" s="237"/>
      <c r="S359" s="238"/>
      <c r="T359" s="237"/>
      <c r="U359" s="237"/>
      <c r="V359" s="237"/>
    </row>
    <row r="360" spans="1:22" ht="16.5" hidden="1">
      <c r="A360" s="254" t="str">
        <f t="shared" si="58"/>
        <v>71060301054861</v>
      </c>
      <c r="B360" s="329" t="s">
        <v>439</v>
      </c>
      <c r="C360" s="285" t="s">
        <v>157</v>
      </c>
      <c r="D360" s="285" t="s">
        <v>442</v>
      </c>
      <c r="E360" s="285" t="s">
        <v>106</v>
      </c>
      <c r="F360" s="285" t="s">
        <v>149</v>
      </c>
      <c r="G360" s="285">
        <v>4861</v>
      </c>
      <c r="H360" s="304"/>
      <c r="I360" s="280"/>
      <c r="J360" s="305"/>
      <c r="K360" s="306"/>
      <c r="L360" s="230" t="s">
        <v>126</v>
      </c>
      <c r="M360" s="226">
        <v>4241</v>
      </c>
      <c r="N360" s="223">
        <f t="shared" si="61"/>
        <v>0</v>
      </c>
      <c r="O360" s="222"/>
      <c r="P360" s="222"/>
      <c r="Q360" s="237"/>
      <c r="R360" s="237"/>
      <c r="S360" s="238"/>
      <c r="T360" s="237"/>
      <c r="U360" s="237"/>
      <c r="V360" s="237"/>
    </row>
    <row r="361" spans="1:22" ht="25.5" hidden="1">
      <c r="A361" s="254" t="str">
        <f t="shared" si="58"/>
        <v>71060400000000</v>
      </c>
      <c r="B361" s="329" t="s">
        <v>439</v>
      </c>
      <c r="C361" s="285" t="s">
        <v>157</v>
      </c>
      <c r="D361" s="285" t="s">
        <v>155</v>
      </c>
      <c r="E361" s="285" t="s">
        <v>441</v>
      </c>
      <c r="F361" s="285" t="s">
        <v>441</v>
      </c>
      <c r="G361" s="329" t="s">
        <v>440</v>
      </c>
      <c r="H361" s="304"/>
      <c r="I361" s="280"/>
      <c r="J361" s="305"/>
      <c r="K361" s="306"/>
      <c r="L361" s="230" t="s">
        <v>127</v>
      </c>
      <c r="M361" s="226">
        <v>4252</v>
      </c>
      <c r="N361" s="223">
        <f t="shared" si="61"/>
        <v>0</v>
      </c>
      <c r="O361" s="222"/>
      <c r="P361" s="222"/>
      <c r="Q361" s="237"/>
      <c r="R361" s="237"/>
      <c r="S361" s="238"/>
      <c r="T361" s="237"/>
      <c r="U361" s="237"/>
      <c r="V361" s="237"/>
    </row>
    <row r="362" spans="1:22" ht="16.5" hidden="1">
      <c r="A362" s="254" t="str">
        <f t="shared" si="58"/>
        <v>71060400000001</v>
      </c>
      <c r="B362" s="329" t="s">
        <v>439</v>
      </c>
      <c r="C362" s="285" t="s">
        <v>157</v>
      </c>
      <c r="D362" s="285" t="s">
        <v>155</v>
      </c>
      <c r="E362" s="285" t="s">
        <v>441</v>
      </c>
      <c r="F362" s="285" t="s">
        <v>441</v>
      </c>
      <c r="G362" s="329" t="s">
        <v>96</v>
      </c>
      <c r="H362" s="304"/>
      <c r="I362" s="280"/>
      <c r="J362" s="305"/>
      <c r="K362" s="306"/>
      <c r="L362" s="234" t="s">
        <v>128</v>
      </c>
      <c r="M362" s="220">
        <v>4261</v>
      </c>
      <c r="N362" s="223">
        <f t="shared" si="61"/>
        <v>0</v>
      </c>
      <c r="O362" s="222"/>
      <c r="P362" s="222"/>
      <c r="Q362" s="237"/>
      <c r="R362" s="237"/>
      <c r="S362" s="238"/>
      <c r="T362" s="237"/>
      <c r="U362" s="237"/>
      <c r="V362" s="237"/>
    </row>
    <row r="363" spans="1:22" ht="16.5" hidden="1">
      <c r="A363" s="254" t="str">
        <f t="shared" si="58"/>
        <v>71060401000000</v>
      </c>
      <c r="B363" s="329" t="s">
        <v>439</v>
      </c>
      <c r="C363" s="285" t="s">
        <v>157</v>
      </c>
      <c r="D363" s="285" t="s">
        <v>155</v>
      </c>
      <c r="E363" s="285" t="s">
        <v>106</v>
      </c>
      <c r="F363" s="285" t="s">
        <v>441</v>
      </c>
      <c r="G363" s="329" t="s">
        <v>440</v>
      </c>
      <c r="H363" s="304"/>
      <c r="I363" s="280"/>
      <c r="J363" s="305"/>
      <c r="K363" s="306"/>
      <c r="L363" s="230" t="s">
        <v>129</v>
      </c>
      <c r="M363" s="226">
        <v>4264</v>
      </c>
      <c r="N363" s="223">
        <f t="shared" si="61"/>
        <v>0</v>
      </c>
      <c r="O363" s="222"/>
      <c r="P363" s="222"/>
      <c r="Q363" s="237"/>
      <c r="R363" s="237"/>
      <c r="S363" s="238"/>
      <c r="T363" s="237"/>
      <c r="U363" s="237"/>
      <c r="V363" s="237"/>
    </row>
    <row r="364" spans="1:22" ht="16.5" hidden="1">
      <c r="A364" s="254" t="str">
        <f t="shared" si="58"/>
        <v>71060401000001</v>
      </c>
      <c r="B364" s="329" t="s">
        <v>439</v>
      </c>
      <c r="C364" s="285" t="s">
        <v>157</v>
      </c>
      <c r="D364" s="285" t="s">
        <v>155</v>
      </c>
      <c r="E364" s="285" t="s">
        <v>106</v>
      </c>
      <c r="F364" s="285" t="s">
        <v>441</v>
      </c>
      <c r="G364" s="329" t="s">
        <v>96</v>
      </c>
      <c r="H364" s="304"/>
      <c r="I364" s="280"/>
      <c r="J364" s="305"/>
      <c r="K364" s="306"/>
      <c r="L364" s="230" t="s">
        <v>130</v>
      </c>
      <c r="M364" s="226">
        <v>4267</v>
      </c>
      <c r="N364" s="223">
        <f t="shared" si="61"/>
        <v>0</v>
      </c>
      <c r="O364" s="222"/>
      <c r="P364" s="222"/>
      <c r="Q364" s="237"/>
      <c r="R364" s="237"/>
      <c r="S364" s="238"/>
      <c r="T364" s="237"/>
      <c r="U364" s="237"/>
      <c r="V364" s="237"/>
    </row>
    <row r="365" spans="1:22" ht="16.5" hidden="1">
      <c r="A365" s="254" t="str">
        <f t="shared" si="58"/>
        <v>71060401010000</v>
      </c>
      <c r="B365" s="329" t="s">
        <v>439</v>
      </c>
      <c r="C365" s="285" t="s">
        <v>157</v>
      </c>
      <c r="D365" s="285" t="s">
        <v>155</v>
      </c>
      <c r="E365" s="285" t="s">
        <v>106</v>
      </c>
      <c r="F365" s="285" t="s">
        <v>106</v>
      </c>
      <c r="G365" s="329" t="s">
        <v>440</v>
      </c>
      <c r="H365" s="304"/>
      <c r="I365" s="280"/>
      <c r="J365" s="305"/>
      <c r="K365" s="306"/>
      <c r="L365" s="230" t="s">
        <v>364</v>
      </c>
      <c r="M365" s="226">
        <v>4269</v>
      </c>
      <c r="N365" s="223">
        <f t="shared" si="61"/>
        <v>0</v>
      </c>
      <c r="O365" s="222"/>
      <c r="P365" s="222"/>
      <c r="Q365" s="237"/>
      <c r="R365" s="237"/>
      <c r="S365" s="238"/>
      <c r="T365" s="237"/>
      <c r="U365" s="237"/>
      <c r="V365" s="237"/>
    </row>
    <row r="366" spans="1:22" ht="16.5" hidden="1">
      <c r="B366" s="329"/>
      <c r="G366" s="329"/>
      <c r="H366" s="304"/>
      <c r="I366" s="280"/>
      <c r="J366" s="305"/>
      <c r="K366" s="306"/>
      <c r="L366" s="230" t="s">
        <v>647</v>
      </c>
      <c r="M366" s="226" t="s">
        <v>645</v>
      </c>
      <c r="N366" s="223">
        <f t="shared" si="61"/>
        <v>0</v>
      </c>
      <c r="O366" s="222"/>
      <c r="P366" s="222"/>
      <c r="Q366" s="237"/>
      <c r="R366" s="237"/>
      <c r="S366" s="238"/>
      <c r="T366" s="237"/>
      <c r="U366" s="237"/>
      <c r="V366" s="237"/>
    </row>
    <row r="367" spans="1:22" ht="16.5" hidden="1">
      <c r="A367" s="254" t="str">
        <f t="shared" si="58"/>
        <v>71060401014251</v>
      </c>
      <c r="B367" s="285" t="s">
        <v>439</v>
      </c>
      <c r="C367" s="285" t="s">
        <v>157</v>
      </c>
      <c r="D367" s="285" t="s">
        <v>155</v>
      </c>
      <c r="E367" s="285" t="s">
        <v>106</v>
      </c>
      <c r="F367" s="285" t="s">
        <v>106</v>
      </c>
      <c r="G367" s="285">
        <v>4251</v>
      </c>
      <c r="H367" s="304"/>
      <c r="I367" s="280"/>
      <c r="J367" s="305"/>
      <c r="K367" s="306"/>
      <c r="L367" s="230" t="s">
        <v>133</v>
      </c>
      <c r="M367" s="226">
        <v>4823</v>
      </c>
      <c r="N367" s="223">
        <f t="shared" si="61"/>
        <v>0</v>
      </c>
      <c r="O367" s="222"/>
      <c r="P367" s="222"/>
      <c r="Q367" s="237"/>
      <c r="R367" s="237"/>
      <c r="S367" s="238"/>
      <c r="T367" s="237"/>
      <c r="U367" s="237"/>
      <c r="V367" s="237"/>
    </row>
    <row r="368" spans="1:22" ht="25.5" hidden="1">
      <c r="A368" s="254" t="str">
        <f t="shared" si="58"/>
        <v>71060401015113</v>
      </c>
      <c r="B368" s="329" t="s">
        <v>439</v>
      </c>
      <c r="C368" s="285" t="s">
        <v>157</v>
      </c>
      <c r="D368" s="285" t="s">
        <v>155</v>
      </c>
      <c r="E368" s="285" t="s">
        <v>106</v>
      </c>
      <c r="F368" s="285" t="s">
        <v>106</v>
      </c>
      <c r="G368" s="285">
        <v>5113</v>
      </c>
      <c r="H368" s="304"/>
      <c r="I368" s="280"/>
      <c r="J368" s="305"/>
      <c r="K368" s="306"/>
      <c r="L368" s="230" t="s">
        <v>622</v>
      </c>
      <c r="M368" s="226" t="s">
        <v>623</v>
      </c>
      <c r="N368" s="223">
        <f t="shared" si="61"/>
        <v>0</v>
      </c>
      <c r="O368" s="222"/>
      <c r="P368" s="222"/>
      <c r="Q368" s="237"/>
      <c r="R368" s="237"/>
      <c r="S368" s="238"/>
      <c r="T368" s="237"/>
      <c r="U368" s="237"/>
      <c r="V368" s="237"/>
    </row>
    <row r="369" spans="1:22" ht="16.5" hidden="1">
      <c r="A369" s="254" t="str">
        <f t="shared" si="58"/>
        <v>71060401015113</v>
      </c>
      <c r="B369" s="329" t="s">
        <v>439</v>
      </c>
      <c r="C369" s="285" t="s">
        <v>157</v>
      </c>
      <c r="D369" s="285" t="s">
        <v>155</v>
      </c>
      <c r="E369" s="285" t="s">
        <v>106</v>
      </c>
      <c r="F369" s="285" t="s">
        <v>106</v>
      </c>
      <c r="G369" s="285">
        <v>5113</v>
      </c>
      <c r="H369" s="304"/>
      <c r="I369" s="280"/>
      <c r="J369" s="305"/>
      <c r="K369" s="306"/>
      <c r="L369" s="275" t="s">
        <v>134</v>
      </c>
      <c r="M369" s="220">
        <v>4861</v>
      </c>
      <c r="N369" s="223">
        <f t="shared" si="61"/>
        <v>0</v>
      </c>
      <c r="O369" s="222"/>
      <c r="P369" s="222"/>
      <c r="Q369" s="237"/>
      <c r="R369" s="237"/>
      <c r="S369" s="238"/>
      <c r="T369" s="237"/>
      <c r="U369" s="237"/>
      <c r="V369" s="237"/>
    </row>
    <row r="370" spans="1:22" ht="16.5" hidden="1">
      <c r="A370" s="254" t="str">
        <f t="shared" si="58"/>
        <v>71060401015129</v>
      </c>
      <c r="B370" s="329" t="s">
        <v>439</v>
      </c>
      <c r="C370" s="285" t="s">
        <v>157</v>
      </c>
      <c r="D370" s="285" t="s">
        <v>155</v>
      </c>
      <c r="E370" s="285" t="s">
        <v>106</v>
      </c>
      <c r="F370" s="285" t="s">
        <v>106</v>
      </c>
      <c r="G370" s="285">
        <v>5129</v>
      </c>
      <c r="H370" s="304"/>
      <c r="I370" s="280"/>
      <c r="J370" s="305"/>
      <c r="K370" s="306"/>
      <c r="L370" s="230" t="s">
        <v>136</v>
      </c>
      <c r="M370" s="226">
        <v>5122</v>
      </c>
      <c r="N370" s="223">
        <f t="shared" si="61"/>
        <v>0</v>
      </c>
      <c r="O370" s="222"/>
      <c r="P370" s="222"/>
      <c r="Q370" s="237"/>
      <c r="R370" s="237"/>
      <c r="S370" s="238"/>
      <c r="T370" s="237"/>
      <c r="U370" s="237"/>
      <c r="V370" s="237"/>
    </row>
    <row r="371" spans="1:22" ht="16.5" hidden="1">
      <c r="A371" s="254" t="str">
        <f t="shared" si="58"/>
        <v>71060401020000</v>
      </c>
      <c r="B371" s="329" t="s">
        <v>439</v>
      </c>
      <c r="C371" s="285" t="s">
        <v>157</v>
      </c>
      <c r="D371" s="285" t="s">
        <v>155</v>
      </c>
      <c r="E371" s="285" t="s">
        <v>106</v>
      </c>
      <c r="F371" s="285" t="s">
        <v>140</v>
      </c>
      <c r="G371" s="329" t="s">
        <v>440</v>
      </c>
      <c r="H371" s="304"/>
      <c r="I371" s="280"/>
      <c r="J371" s="305"/>
      <c r="K371" s="306"/>
      <c r="L371" s="230" t="s">
        <v>137</v>
      </c>
      <c r="M371" s="226">
        <v>5129</v>
      </c>
      <c r="N371" s="223">
        <f t="shared" si="61"/>
        <v>0</v>
      </c>
      <c r="O371" s="222"/>
      <c r="P371" s="222"/>
      <c r="Q371" s="237"/>
      <c r="R371" s="237"/>
      <c r="S371" s="238"/>
      <c r="T371" s="237"/>
      <c r="U371" s="237"/>
      <c r="V371" s="237"/>
    </row>
    <row r="372" spans="1:22" hidden="1">
      <c r="A372" s="254" t="str">
        <f t="shared" si="58"/>
        <v>71060401024511</v>
      </c>
      <c r="B372" s="329" t="s">
        <v>439</v>
      </c>
      <c r="C372" s="285" t="s">
        <v>157</v>
      </c>
      <c r="D372" s="285" t="s">
        <v>155</v>
      </c>
      <c r="E372" s="285" t="s">
        <v>106</v>
      </c>
      <c r="F372" s="285" t="s">
        <v>140</v>
      </c>
      <c r="G372" s="329">
        <v>4511</v>
      </c>
      <c r="H372" s="304"/>
      <c r="I372" s="280"/>
      <c r="J372" s="305"/>
      <c r="K372" s="306"/>
      <c r="L372" s="230" t="s">
        <v>138</v>
      </c>
      <c r="M372" s="226">
        <v>5132</v>
      </c>
      <c r="N372" s="223">
        <f t="shared" si="61"/>
        <v>0</v>
      </c>
      <c r="O372" s="223"/>
      <c r="P372" s="223"/>
      <c r="Q372" s="237"/>
      <c r="R372" s="237"/>
      <c r="S372" s="238"/>
      <c r="T372" s="237"/>
      <c r="U372" s="237"/>
      <c r="V372" s="237"/>
    </row>
    <row r="373" spans="1:22" hidden="1">
      <c r="A373" s="254" t="str">
        <f t="shared" si="58"/>
        <v>71060401024861</v>
      </c>
      <c r="B373" s="329" t="s">
        <v>439</v>
      </c>
      <c r="C373" s="285" t="s">
        <v>157</v>
      </c>
      <c r="D373" s="285" t="s">
        <v>155</v>
      </c>
      <c r="E373" s="285" t="s">
        <v>106</v>
      </c>
      <c r="F373" s="285" t="s">
        <v>140</v>
      </c>
      <c r="G373" s="285">
        <v>4861</v>
      </c>
      <c r="H373" s="221"/>
      <c r="I373" s="221"/>
      <c r="J373" s="221"/>
      <c r="K373" s="221"/>
      <c r="L373" s="273" t="s">
        <v>700</v>
      </c>
      <c r="M373" s="268"/>
      <c r="N373" s="274">
        <f>O373+P373</f>
        <v>0</v>
      </c>
      <c r="O373" s="274">
        <f>SUM(O374)</f>
        <v>0</v>
      </c>
      <c r="P373" s="274">
        <f>SUM(P374)</f>
        <v>0</v>
      </c>
      <c r="Q373" s="237"/>
      <c r="R373" s="237"/>
      <c r="S373" s="238"/>
      <c r="T373" s="237"/>
      <c r="U373" s="237"/>
      <c r="V373" s="237"/>
    </row>
    <row r="374" spans="1:22" ht="25.5" hidden="1">
      <c r="A374" s="254" t="str">
        <f t="shared" si="58"/>
        <v>71060401030000</v>
      </c>
      <c r="B374" s="329" t="s">
        <v>439</v>
      </c>
      <c r="C374" s="285" t="s">
        <v>157</v>
      </c>
      <c r="D374" s="285" t="s">
        <v>155</v>
      </c>
      <c r="E374" s="285" t="s">
        <v>106</v>
      </c>
      <c r="F374" s="285" t="s">
        <v>442</v>
      </c>
      <c r="G374" s="329" t="s">
        <v>440</v>
      </c>
      <c r="H374" s="304"/>
      <c r="I374" s="280"/>
      <c r="J374" s="305"/>
      <c r="K374" s="306"/>
      <c r="L374" s="230" t="s">
        <v>217</v>
      </c>
      <c r="M374" s="226">
        <v>4511</v>
      </c>
      <c r="N374" s="223">
        <f t="shared" ref="N374" si="62">O374+P374</f>
        <v>0</v>
      </c>
      <c r="O374" s="222"/>
      <c r="P374" s="222"/>
      <c r="Q374" s="237"/>
      <c r="R374" s="237"/>
      <c r="S374" s="238"/>
      <c r="T374" s="237"/>
      <c r="U374" s="237"/>
      <c r="V374" s="237"/>
    </row>
    <row r="375" spans="1:22" hidden="1">
      <c r="A375" s="254" t="str">
        <f t="shared" ref="A375:A438" si="63">CONCATENATE(B375,C375,D375,E375,F375,G375)</f>
        <v>71060401034251</v>
      </c>
      <c r="B375" s="329" t="s">
        <v>439</v>
      </c>
      <c r="C375" s="285" t="s">
        <v>157</v>
      </c>
      <c r="D375" s="285" t="s">
        <v>155</v>
      </c>
      <c r="E375" s="285" t="s">
        <v>106</v>
      </c>
      <c r="F375" s="285" t="s">
        <v>442</v>
      </c>
      <c r="G375" s="285">
        <v>4251</v>
      </c>
      <c r="H375" s="221">
        <v>2520</v>
      </c>
      <c r="I375" s="228" t="s">
        <v>149</v>
      </c>
      <c r="J375" s="229">
        <v>2</v>
      </c>
      <c r="K375" s="229">
        <v>0</v>
      </c>
      <c r="L375" s="267" t="s">
        <v>602</v>
      </c>
      <c r="M375" s="268"/>
      <c r="N375" s="269">
        <f>+N377</f>
        <v>0</v>
      </c>
      <c r="O375" s="269">
        <f>+O377</f>
        <v>0</v>
      </c>
      <c r="P375" s="269">
        <f>+P377</f>
        <v>0</v>
      </c>
      <c r="Q375" s="237"/>
      <c r="R375" s="237"/>
      <c r="S375" s="238"/>
      <c r="T375" s="237"/>
      <c r="U375" s="237"/>
      <c r="V375" s="237"/>
    </row>
    <row r="376" spans="1:22" hidden="1">
      <c r="A376" s="254" t="str">
        <f t="shared" si="63"/>
        <v>71060401034861</v>
      </c>
      <c r="B376" s="329" t="s">
        <v>439</v>
      </c>
      <c r="C376" s="285" t="s">
        <v>157</v>
      </c>
      <c r="D376" s="285" t="s">
        <v>155</v>
      </c>
      <c r="E376" s="285" t="s">
        <v>106</v>
      </c>
      <c r="F376" s="285" t="s">
        <v>442</v>
      </c>
      <c r="G376" s="329">
        <v>4861</v>
      </c>
      <c r="H376" s="221"/>
      <c r="I376" s="228"/>
      <c r="J376" s="229"/>
      <c r="K376" s="229"/>
      <c r="L376" s="234" t="s">
        <v>110</v>
      </c>
      <c r="M376" s="220"/>
      <c r="N376" s="223"/>
      <c r="O376" s="223"/>
      <c r="P376" s="223"/>
      <c r="Q376" s="237"/>
      <c r="R376" s="237"/>
      <c r="S376" s="238"/>
      <c r="T376" s="237"/>
      <c r="U376" s="237"/>
      <c r="V376" s="237"/>
    </row>
    <row r="377" spans="1:22" hidden="1">
      <c r="A377" s="254" t="str">
        <f t="shared" si="63"/>
        <v>71060401035113</v>
      </c>
      <c r="B377" s="329" t="s">
        <v>439</v>
      </c>
      <c r="C377" s="285" t="s">
        <v>157</v>
      </c>
      <c r="D377" s="285" t="s">
        <v>155</v>
      </c>
      <c r="E377" s="285" t="s">
        <v>106</v>
      </c>
      <c r="F377" s="285" t="s">
        <v>442</v>
      </c>
      <c r="G377" s="285">
        <v>5113</v>
      </c>
      <c r="H377" s="221">
        <v>2521</v>
      </c>
      <c r="I377" s="227" t="s">
        <v>149</v>
      </c>
      <c r="J377" s="231">
        <v>2</v>
      </c>
      <c r="K377" s="231">
        <v>1</v>
      </c>
      <c r="L377" s="266" t="s">
        <v>602</v>
      </c>
      <c r="M377" s="232"/>
      <c r="N377" s="235">
        <f>+N379</f>
        <v>0</v>
      </c>
      <c r="O377" s="235">
        <f>+O379</f>
        <v>0</v>
      </c>
      <c r="P377" s="235">
        <f>+P379</f>
        <v>0</v>
      </c>
      <c r="Q377" s="237"/>
      <c r="R377" s="237"/>
      <c r="S377" s="238"/>
      <c r="T377" s="237"/>
      <c r="U377" s="237"/>
      <c r="V377" s="237"/>
    </row>
    <row r="378" spans="1:22" hidden="1">
      <c r="A378" s="254" t="str">
        <f t="shared" si="63"/>
        <v>71060401040000</v>
      </c>
      <c r="B378" s="329" t="s">
        <v>439</v>
      </c>
      <c r="C378" s="285" t="s">
        <v>157</v>
      </c>
      <c r="D378" s="285" t="s">
        <v>155</v>
      </c>
      <c r="E378" s="285" t="s">
        <v>106</v>
      </c>
      <c r="F378" s="285" t="s">
        <v>155</v>
      </c>
      <c r="G378" s="329" t="s">
        <v>440</v>
      </c>
      <c r="H378" s="221"/>
      <c r="I378" s="227"/>
      <c r="J378" s="231"/>
      <c r="K378" s="231"/>
      <c r="L378" s="234" t="s">
        <v>108</v>
      </c>
      <c r="M378" s="220"/>
      <c r="N378" s="223"/>
      <c r="O378" s="223"/>
      <c r="P378" s="223"/>
      <c r="Q378" s="237"/>
      <c r="R378" s="237"/>
      <c r="S378" s="238"/>
      <c r="T378" s="237"/>
      <c r="U378" s="237"/>
      <c r="V378" s="237"/>
    </row>
    <row r="379" spans="1:22" hidden="1">
      <c r="A379" s="254" t="str">
        <f t="shared" si="63"/>
        <v>71060401044861</v>
      </c>
      <c r="B379" s="329" t="s">
        <v>439</v>
      </c>
      <c r="C379" s="285" t="s">
        <v>157</v>
      </c>
      <c r="D379" s="285" t="s">
        <v>155</v>
      </c>
      <c r="E379" s="285" t="s">
        <v>106</v>
      </c>
      <c r="F379" s="285" t="s">
        <v>155</v>
      </c>
      <c r="G379" s="285">
        <v>4861</v>
      </c>
      <c r="H379" s="221"/>
      <c r="I379" s="221"/>
      <c r="J379" s="221"/>
      <c r="K379" s="221"/>
      <c r="L379" s="273" t="s">
        <v>604</v>
      </c>
      <c r="M379" s="268"/>
      <c r="N379" s="274">
        <f>O379+P379</f>
        <v>0</v>
      </c>
      <c r="O379" s="274">
        <f>SUM(O380:O383)</f>
        <v>0</v>
      </c>
      <c r="P379" s="274">
        <f>SUM(P380:P383)</f>
        <v>0</v>
      </c>
      <c r="Q379" s="237"/>
      <c r="R379" s="237"/>
      <c r="S379" s="238"/>
      <c r="T379" s="237"/>
      <c r="U379" s="237"/>
      <c r="V379" s="237"/>
    </row>
    <row r="380" spans="1:22" ht="25.5" hidden="1">
      <c r="B380" s="329"/>
      <c r="G380" s="329"/>
      <c r="H380" s="234"/>
      <c r="I380" s="234"/>
      <c r="J380" s="234"/>
      <c r="K380" s="234"/>
      <c r="L380" s="283" t="s">
        <v>142</v>
      </c>
      <c r="M380" s="220">
        <v>4251</v>
      </c>
      <c r="N380" s="223">
        <f t="shared" ref="N380:N383" si="64">O380+P380</f>
        <v>0</v>
      </c>
      <c r="O380" s="223"/>
      <c r="P380" s="223"/>
      <c r="Q380" s="237"/>
      <c r="R380" s="237"/>
      <c r="S380" s="238"/>
      <c r="T380" s="237"/>
      <c r="U380" s="237"/>
      <c r="V380" s="237"/>
    </row>
    <row r="381" spans="1:22" hidden="1">
      <c r="B381" s="329"/>
      <c r="G381" s="329"/>
      <c r="H381" s="234"/>
      <c r="I381" s="234"/>
      <c r="J381" s="234"/>
      <c r="K381" s="234"/>
      <c r="L381" s="283" t="s">
        <v>240</v>
      </c>
      <c r="M381" s="220">
        <v>4269</v>
      </c>
      <c r="N381" s="223">
        <f t="shared" si="64"/>
        <v>0</v>
      </c>
      <c r="O381" s="223"/>
      <c r="P381" s="223"/>
      <c r="Q381" s="237"/>
      <c r="R381" s="237"/>
      <c r="S381" s="238"/>
      <c r="T381" s="237"/>
      <c r="U381" s="237"/>
      <c r="V381" s="237"/>
    </row>
    <row r="382" spans="1:22" ht="16.5" hidden="1">
      <c r="B382" s="329"/>
      <c r="H382" s="304"/>
      <c r="I382" s="280"/>
      <c r="J382" s="305"/>
      <c r="K382" s="306"/>
      <c r="L382" s="234" t="s">
        <v>173</v>
      </c>
      <c r="M382" s="220">
        <v>5112</v>
      </c>
      <c r="N382" s="223">
        <f t="shared" si="64"/>
        <v>0</v>
      </c>
      <c r="O382" s="222">
        <v>0</v>
      </c>
      <c r="P382" s="222"/>
      <c r="Q382" s="237"/>
      <c r="R382" s="237"/>
      <c r="S382" s="238"/>
      <c r="T382" s="237"/>
      <c r="U382" s="237"/>
      <c r="V382" s="237"/>
    </row>
    <row r="383" spans="1:22" hidden="1">
      <c r="A383" s="254" t="str">
        <f t="shared" si="63"/>
        <v>71060401050000</v>
      </c>
      <c r="B383" s="329" t="s">
        <v>439</v>
      </c>
      <c r="C383" s="285" t="s">
        <v>157</v>
      </c>
      <c r="D383" s="285" t="s">
        <v>155</v>
      </c>
      <c r="E383" s="285" t="s">
        <v>106</v>
      </c>
      <c r="F383" s="285" t="s">
        <v>149</v>
      </c>
      <c r="G383" s="329" t="s">
        <v>440</v>
      </c>
      <c r="H383" s="304"/>
      <c r="I383" s="280"/>
      <c r="J383" s="305"/>
      <c r="K383" s="306"/>
      <c r="L383" s="234" t="s">
        <v>174</v>
      </c>
      <c r="M383" s="220">
        <v>5113</v>
      </c>
      <c r="N383" s="223">
        <f t="shared" si="64"/>
        <v>0</v>
      </c>
      <c r="O383" s="223"/>
      <c r="P383" s="223">
        <v>0</v>
      </c>
      <c r="Q383" s="237"/>
      <c r="R383" s="237"/>
      <c r="S383" s="238"/>
      <c r="T383" s="237"/>
      <c r="U383" s="237"/>
      <c r="V383" s="237"/>
    </row>
    <row r="384" spans="1:22" hidden="1">
      <c r="A384" s="254" t="str">
        <f t="shared" si="63"/>
        <v>71060401054861</v>
      </c>
      <c r="B384" s="329" t="s">
        <v>439</v>
      </c>
      <c r="C384" s="285" t="s">
        <v>157</v>
      </c>
      <c r="D384" s="285" t="s">
        <v>155</v>
      </c>
      <c r="E384" s="285" t="s">
        <v>106</v>
      </c>
      <c r="F384" s="285" t="s">
        <v>149</v>
      </c>
      <c r="G384" s="285">
        <v>4861</v>
      </c>
      <c r="H384" s="221">
        <v>2530</v>
      </c>
      <c r="I384" s="228" t="s">
        <v>149</v>
      </c>
      <c r="J384" s="229">
        <v>3</v>
      </c>
      <c r="K384" s="229">
        <v>0</v>
      </c>
      <c r="L384" s="267" t="s">
        <v>235</v>
      </c>
      <c r="M384" s="268"/>
      <c r="N384" s="269">
        <f>+N386</f>
        <v>0</v>
      </c>
      <c r="O384" s="269">
        <f>+O386</f>
        <v>0</v>
      </c>
      <c r="P384" s="269">
        <f>+P386</f>
        <v>0</v>
      </c>
      <c r="Q384" s="237"/>
      <c r="R384" s="237"/>
      <c r="S384" s="238"/>
      <c r="T384" s="237"/>
      <c r="U384" s="237"/>
      <c r="V384" s="237"/>
    </row>
    <row r="385" spans="1:22" hidden="1">
      <c r="A385" s="254" t="str">
        <f t="shared" si="63"/>
        <v>71060500000000</v>
      </c>
      <c r="B385" s="329" t="s">
        <v>439</v>
      </c>
      <c r="C385" s="285" t="s">
        <v>157</v>
      </c>
      <c r="D385" s="285" t="s">
        <v>149</v>
      </c>
      <c r="E385" s="285" t="s">
        <v>441</v>
      </c>
      <c r="F385" s="285" t="s">
        <v>441</v>
      </c>
      <c r="G385" s="329" t="s">
        <v>440</v>
      </c>
      <c r="H385" s="221"/>
      <c r="I385" s="228"/>
      <c r="J385" s="229"/>
      <c r="K385" s="229"/>
      <c r="L385" s="234" t="s">
        <v>110</v>
      </c>
      <c r="M385" s="270"/>
      <c r="N385" s="235"/>
      <c r="O385" s="235"/>
      <c r="P385" s="235"/>
      <c r="Q385" s="237"/>
      <c r="R385" s="237"/>
      <c r="S385" s="238"/>
      <c r="T385" s="237"/>
      <c r="U385" s="237"/>
      <c r="V385" s="237"/>
    </row>
    <row r="386" spans="1:22" hidden="1">
      <c r="A386" s="254" t="str">
        <f t="shared" si="63"/>
        <v>71060500000001</v>
      </c>
      <c r="B386" s="329" t="s">
        <v>439</v>
      </c>
      <c r="C386" s="285" t="s">
        <v>157</v>
      </c>
      <c r="D386" s="285" t="s">
        <v>149</v>
      </c>
      <c r="E386" s="285" t="s">
        <v>441</v>
      </c>
      <c r="F386" s="285" t="s">
        <v>441</v>
      </c>
      <c r="G386" s="329" t="s">
        <v>96</v>
      </c>
      <c r="H386" s="221">
        <v>2531</v>
      </c>
      <c r="I386" s="227" t="s">
        <v>149</v>
      </c>
      <c r="J386" s="231">
        <v>3</v>
      </c>
      <c r="K386" s="231">
        <v>1</v>
      </c>
      <c r="L386" s="266" t="s">
        <v>236</v>
      </c>
      <c r="M386" s="232"/>
      <c r="N386" s="235">
        <f>+N388</f>
        <v>0</v>
      </c>
      <c r="O386" s="235">
        <f t="shared" ref="O386:P386" si="65">+O388</f>
        <v>0</v>
      </c>
      <c r="P386" s="235">
        <f t="shared" si="65"/>
        <v>0</v>
      </c>
      <c r="Q386" s="237"/>
      <c r="R386" s="237"/>
      <c r="S386" s="238"/>
      <c r="T386" s="237"/>
      <c r="U386" s="237"/>
      <c r="V386" s="237"/>
    </row>
    <row r="387" spans="1:22" hidden="1">
      <c r="A387" s="254" t="str">
        <f t="shared" si="63"/>
        <v>71060501000000</v>
      </c>
      <c r="B387" s="329" t="s">
        <v>439</v>
      </c>
      <c r="C387" s="285" t="s">
        <v>157</v>
      </c>
      <c r="D387" s="285" t="s">
        <v>149</v>
      </c>
      <c r="E387" s="285" t="s">
        <v>106</v>
      </c>
      <c r="F387" s="285" t="s">
        <v>441</v>
      </c>
      <c r="G387" s="329" t="s">
        <v>440</v>
      </c>
      <c r="H387" s="221"/>
      <c r="I387" s="227"/>
      <c r="J387" s="231"/>
      <c r="K387" s="231"/>
      <c r="L387" s="234" t="s">
        <v>108</v>
      </c>
      <c r="M387" s="232"/>
      <c r="N387" s="235"/>
      <c r="O387" s="235"/>
      <c r="P387" s="235"/>
      <c r="Q387" s="237"/>
      <c r="R387" s="237"/>
      <c r="S387" s="238"/>
      <c r="T387" s="237"/>
      <c r="U387" s="237"/>
      <c r="V387" s="237"/>
    </row>
    <row r="388" spans="1:22" ht="27" hidden="1">
      <c r="B388" s="329"/>
      <c r="G388" s="329"/>
      <c r="H388" s="221"/>
      <c r="I388" s="271"/>
      <c r="J388" s="272"/>
      <c r="K388" s="272"/>
      <c r="L388" s="273" t="s">
        <v>701</v>
      </c>
      <c r="M388" s="268"/>
      <c r="N388" s="274">
        <f>O388+P388</f>
        <v>0</v>
      </c>
      <c r="O388" s="274">
        <f>SUM(O389:O390)</f>
        <v>0</v>
      </c>
      <c r="P388" s="274">
        <f>SUM(P389:P390)</f>
        <v>0</v>
      </c>
      <c r="Q388" s="237"/>
      <c r="R388" s="237"/>
      <c r="S388" s="238"/>
      <c r="T388" s="237"/>
      <c r="U388" s="237"/>
      <c r="V388" s="237"/>
    </row>
    <row r="389" spans="1:22" ht="16.5" hidden="1">
      <c r="A389" s="254" t="str">
        <f t="shared" ref="A389:A390" si="66">CONCATENATE(B389,C389,D389,E389,F389,G389)</f>
        <v>71060301050000</v>
      </c>
      <c r="B389" s="329" t="s">
        <v>439</v>
      </c>
      <c r="C389" s="285" t="s">
        <v>157</v>
      </c>
      <c r="D389" s="285" t="s">
        <v>442</v>
      </c>
      <c r="E389" s="285" t="s">
        <v>106</v>
      </c>
      <c r="F389" s="285" t="s">
        <v>149</v>
      </c>
      <c r="G389" s="329" t="s">
        <v>440</v>
      </c>
      <c r="H389" s="304"/>
      <c r="I389" s="280"/>
      <c r="J389" s="305"/>
      <c r="K389" s="306"/>
      <c r="L389" s="230" t="s">
        <v>125</v>
      </c>
      <c r="M389" s="226">
        <v>4239</v>
      </c>
      <c r="N389" s="223">
        <f t="shared" ref="N389:N390" si="67">O389+P389</f>
        <v>0</v>
      </c>
      <c r="O389" s="222"/>
      <c r="P389" s="222">
        <v>0</v>
      </c>
      <c r="Q389" s="237"/>
      <c r="R389" s="237"/>
      <c r="S389" s="238"/>
      <c r="T389" s="237"/>
      <c r="U389" s="237"/>
      <c r="V389" s="237"/>
    </row>
    <row r="390" spans="1:22" ht="25.5" hidden="1">
      <c r="A390" s="254" t="str">
        <f t="shared" si="66"/>
        <v>71060401030000</v>
      </c>
      <c r="B390" s="329" t="s">
        <v>439</v>
      </c>
      <c r="C390" s="285" t="s">
        <v>157</v>
      </c>
      <c r="D390" s="285" t="s">
        <v>155</v>
      </c>
      <c r="E390" s="285" t="s">
        <v>106</v>
      </c>
      <c r="F390" s="285" t="s">
        <v>442</v>
      </c>
      <c r="G390" s="329" t="s">
        <v>440</v>
      </c>
      <c r="H390" s="304"/>
      <c r="I390" s="280"/>
      <c r="J390" s="305"/>
      <c r="K390" s="306"/>
      <c r="L390" s="230" t="s">
        <v>217</v>
      </c>
      <c r="M390" s="226">
        <v>4511</v>
      </c>
      <c r="N390" s="223">
        <f t="shared" si="67"/>
        <v>0</v>
      </c>
      <c r="O390" s="222"/>
      <c r="P390" s="222"/>
      <c r="Q390" s="237"/>
      <c r="R390" s="237"/>
      <c r="S390" s="238"/>
      <c r="T390" s="237"/>
      <c r="U390" s="237"/>
      <c r="V390" s="237"/>
    </row>
    <row r="391" spans="1:22" ht="27" hidden="1">
      <c r="A391" s="254" t="str">
        <f t="shared" si="63"/>
        <v>71060501015134</v>
      </c>
      <c r="B391" s="329" t="s">
        <v>439</v>
      </c>
      <c r="C391" s="285" t="s">
        <v>157</v>
      </c>
      <c r="D391" s="285" t="s">
        <v>149</v>
      </c>
      <c r="E391" s="285" t="s">
        <v>106</v>
      </c>
      <c r="F391" s="285" t="s">
        <v>106</v>
      </c>
      <c r="G391" s="285">
        <v>5134</v>
      </c>
      <c r="H391" s="221">
        <v>2560</v>
      </c>
      <c r="I391" s="228" t="s">
        <v>149</v>
      </c>
      <c r="J391" s="229">
        <v>6</v>
      </c>
      <c r="K391" s="229">
        <v>0</v>
      </c>
      <c r="L391" s="267" t="s">
        <v>238</v>
      </c>
      <c r="M391" s="268"/>
      <c r="N391" s="269">
        <f>+N393</f>
        <v>0</v>
      </c>
      <c r="O391" s="269">
        <f>+O393</f>
        <v>0</v>
      </c>
      <c r="P391" s="269">
        <f>+P393</f>
        <v>0</v>
      </c>
      <c r="Q391" s="237"/>
      <c r="R391" s="237"/>
      <c r="S391" s="238"/>
      <c r="T391" s="237"/>
      <c r="U391" s="237"/>
      <c r="V391" s="237"/>
    </row>
    <row r="392" spans="1:22" hidden="1">
      <c r="A392" s="254" t="str">
        <f t="shared" si="63"/>
        <v>71060600000000</v>
      </c>
      <c r="B392" s="329" t="s">
        <v>439</v>
      </c>
      <c r="C392" s="285" t="s">
        <v>157</v>
      </c>
      <c r="D392" s="285" t="s">
        <v>157</v>
      </c>
      <c r="E392" s="285" t="s">
        <v>441</v>
      </c>
      <c r="F392" s="285" t="s">
        <v>441</v>
      </c>
      <c r="G392" s="329" t="s">
        <v>440</v>
      </c>
      <c r="H392" s="227"/>
      <c r="I392" s="228"/>
      <c r="J392" s="229"/>
      <c r="K392" s="229"/>
      <c r="L392" s="234" t="s">
        <v>110</v>
      </c>
      <c r="M392" s="220"/>
      <c r="N392" s="235"/>
      <c r="O392" s="235"/>
      <c r="P392" s="235"/>
      <c r="Q392" s="237"/>
      <c r="R392" s="237"/>
      <c r="S392" s="238"/>
      <c r="T392" s="237"/>
      <c r="U392" s="237"/>
      <c r="V392" s="237"/>
    </row>
    <row r="393" spans="1:22" ht="25.5" hidden="1">
      <c r="A393" s="254" t="str">
        <f t="shared" si="63"/>
        <v>71060600000001</v>
      </c>
      <c r="B393" s="329" t="s">
        <v>439</v>
      </c>
      <c r="C393" s="285" t="s">
        <v>157</v>
      </c>
      <c r="D393" s="285" t="s">
        <v>157</v>
      </c>
      <c r="E393" s="285" t="s">
        <v>441</v>
      </c>
      <c r="F393" s="285" t="s">
        <v>441</v>
      </c>
      <c r="G393" s="329" t="s">
        <v>96</v>
      </c>
      <c r="H393" s="221">
        <v>2561</v>
      </c>
      <c r="I393" s="227" t="s">
        <v>149</v>
      </c>
      <c r="J393" s="231">
        <v>6</v>
      </c>
      <c r="K393" s="231">
        <v>1</v>
      </c>
      <c r="L393" s="266" t="s">
        <v>238</v>
      </c>
      <c r="M393" s="232"/>
      <c r="N393" s="235">
        <f>+N395+N403+N405+N410+N407+N412+N416+N418</f>
        <v>0</v>
      </c>
      <c r="O393" s="235">
        <f t="shared" ref="O393:P393" si="68">+O395+O403+O405+O410+O407+O412+O416+O418</f>
        <v>0</v>
      </c>
      <c r="P393" s="235">
        <f t="shared" si="68"/>
        <v>0</v>
      </c>
      <c r="Q393" s="237"/>
      <c r="R393" s="237"/>
      <c r="S393" s="238"/>
      <c r="T393" s="237"/>
      <c r="U393" s="237"/>
      <c r="V393" s="237"/>
    </row>
    <row r="394" spans="1:22" hidden="1">
      <c r="A394" s="254" t="str">
        <f t="shared" si="63"/>
        <v>71060601000000</v>
      </c>
      <c r="B394" s="329" t="s">
        <v>439</v>
      </c>
      <c r="C394" s="285" t="s">
        <v>157</v>
      </c>
      <c r="D394" s="285" t="s">
        <v>157</v>
      </c>
      <c r="E394" s="285" t="s">
        <v>106</v>
      </c>
      <c r="F394" s="285" t="s">
        <v>441</v>
      </c>
      <c r="G394" s="329" t="s">
        <v>440</v>
      </c>
      <c r="H394" s="227"/>
      <c r="I394" s="227"/>
      <c r="J394" s="231"/>
      <c r="K394" s="231"/>
      <c r="L394" s="234" t="s">
        <v>108</v>
      </c>
      <c r="M394" s="220"/>
      <c r="N394" s="235"/>
      <c r="O394" s="235"/>
      <c r="P394" s="235"/>
      <c r="Q394" s="237"/>
      <c r="R394" s="237"/>
      <c r="S394" s="238"/>
      <c r="T394" s="237"/>
      <c r="U394" s="237"/>
      <c r="V394" s="237"/>
    </row>
    <row r="395" spans="1:22" hidden="1">
      <c r="A395" s="254" t="str">
        <f t="shared" si="63"/>
        <v>71060601000001</v>
      </c>
      <c r="B395" s="329" t="s">
        <v>439</v>
      </c>
      <c r="C395" s="285" t="s">
        <v>157</v>
      </c>
      <c r="D395" s="285" t="s">
        <v>157</v>
      </c>
      <c r="E395" s="285" t="s">
        <v>106</v>
      </c>
      <c r="F395" s="285" t="s">
        <v>441</v>
      </c>
      <c r="G395" s="329" t="s">
        <v>96</v>
      </c>
      <c r="H395" s="221"/>
      <c r="I395" s="271"/>
      <c r="J395" s="272"/>
      <c r="K395" s="272"/>
      <c r="L395" s="273" t="s">
        <v>239</v>
      </c>
      <c r="M395" s="268"/>
      <c r="N395" s="274">
        <f>O395+P395</f>
        <v>0</v>
      </c>
      <c r="O395" s="274">
        <f>SUM(O396:O402)</f>
        <v>0</v>
      </c>
      <c r="P395" s="274">
        <f>SUM(P396:P402)</f>
        <v>0</v>
      </c>
      <c r="Q395" s="237"/>
      <c r="R395" s="237"/>
      <c r="S395" s="238"/>
      <c r="T395" s="237"/>
      <c r="U395" s="237"/>
      <c r="V395" s="237"/>
    </row>
    <row r="396" spans="1:22" hidden="1">
      <c r="A396" s="254" t="str">
        <f t="shared" si="63"/>
        <v>71060601010000</v>
      </c>
      <c r="B396" s="329" t="s">
        <v>439</v>
      </c>
      <c r="C396" s="285" t="s">
        <v>157</v>
      </c>
      <c r="D396" s="285" t="s">
        <v>157</v>
      </c>
      <c r="E396" s="285" t="s">
        <v>106</v>
      </c>
      <c r="F396" s="285" t="s">
        <v>106</v>
      </c>
      <c r="G396" s="329" t="s">
        <v>440</v>
      </c>
      <c r="H396" s="221"/>
      <c r="I396" s="227"/>
      <c r="J396" s="231"/>
      <c r="K396" s="231"/>
      <c r="L396" s="230" t="s">
        <v>115</v>
      </c>
      <c r="M396" s="276">
        <v>4213</v>
      </c>
      <c r="N396" s="223">
        <f t="shared" ref="N396:N415" si="69">O396+P396</f>
        <v>0</v>
      </c>
      <c r="O396" s="223"/>
      <c r="P396" s="223"/>
      <c r="Q396" s="237"/>
      <c r="R396" s="237"/>
      <c r="S396" s="238"/>
      <c r="T396" s="237"/>
      <c r="U396" s="237"/>
      <c r="V396" s="237"/>
    </row>
    <row r="397" spans="1:22" hidden="1">
      <c r="A397" s="254" t="str">
        <f t="shared" si="63"/>
        <v>71060601014251</v>
      </c>
      <c r="B397" s="329" t="s">
        <v>439</v>
      </c>
      <c r="C397" s="285" t="s">
        <v>157</v>
      </c>
      <c r="D397" s="285" t="s">
        <v>157</v>
      </c>
      <c r="E397" s="285" t="s">
        <v>106</v>
      </c>
      <c r="F397" s="285" t="s">
        <v>106</v>
      </c>
      <c r="G397" s="285">
        <v>4251</v>
      </c>
      <c r="H397" s="227"/>
      <c r="I397" s="227"/>
      <c r="J397" s="231"/>
      <c r="K397" s="231"/>
      <c r="L397" s="230" t="s">
        <v>125</v>
      </c>
      <c r="M397" s="226">
        <v>4239</v>
      </c>
      <c r="N397" s="223">
        <f t="shared" si="69"/>
        <v>0</v>
      </c>
      <c r="O397" s="223"/>
      <c r="P397" s="223"/>
      <c r="Q397" s="237"/>
      <c r="R397" s="237"/>
      <c r="S397" s="238"/>
      <c r="T397" s="237"/>
      <c r="U397" s="237"/>
      <c r="V397" s="237"/>
    </row>
    <row r="398" spans="1:22" ht="25.5" hidden="1">
      <c r="A398" s="254" t="str">
        <f t="shared" si="63"/>
        <v>71060601014269</v>
      </c>
      <c r="B398" s="285" t="s">
        <v>439</v>
      </c>
      <c r="C398" s="285" t="s">
        <v>157</v>
      </c>
      <c r="D398" s="285" t="s">
        <v>157</v>
      </c>
      <c r="E398" s="285" t="s">
        <v>106</v>
      </c>
      <c r="F398" s="285" t="s">
        <v>106</v>
      </c>
      <c r="G398" s="285">
        <v>4269</v>
      </c>
      <c r="H398" s="227"/>
      <c r="I398" s="227"/>
      <c r="J398" s="231"/>
      <c r="K398" s="231"/>
      <c r="L398" s="230" t="s">
        <v>217</v>
      </c>
      <c r="M398" s="226">
        <v>4511</v>
      </c>
      <c r="N398" s="223">
        <f t="shared" si="69"/>
        <v>0</v>
      </c>
      <c r="O398" s="222"/>
      <c r="P398" s="222"/>
      <c r="Q398" s="237"/>
      <c r="R398" s="237"/>
      <c r="S398" s="238"/>
      <c r="T398" s="237"/>
      <c r="U398" s="237"/>
      <c r="V398" s="237"/>
    </row>
    <row r="399" spans="1:22" ht="25.5" hidden="1">
      <c r="A399" s="254" t="str">
        <f t="shared" si="63"/>
        <v>71060601014521</v>
      </c>
      <c r="B399" s="285" t="s">
        <v>439</v>
      </c>
      <c r="C399" s="285" t="s">
        <v>157</v>
      </c>
      <c r="D399" s="285" t="s">
        <v>157</v>
      </c>
      <c r="E399" s="285" t="s">
        <v>106</v>
      </c>
      <c r="F399" s="285" t="s">
        <v>106</v>
      </c>
      <c r="G399" s="285">
        <v>4521</v>
      </c>
      <c r="H399" s="227"/>
      <c r="I399" s="227"/>
      <c r="J399" s="231"/>
      <c r="K399" s="231"/>
      <c r="L399" s="234" t="s">
        <v>241</v>
      </c>
      <c r="M399" s="220">
        <v>4638</v>
      </c>
      <c r="N399" s="223">
        <f t="shared" si="69"/>
        <v>0</v>
      </c>
      <c r="O399" s="223"/>
      <c r="P399" s="223"/>
      <c r="Q399" s="237"/>
      <c r="R399" s="237"/>
      <c r="S399" s="238"/>
      <c r="T399" s="237"/>
      <c r="U399" s="237"/>
      <c r="V399" s="237"/>
    </row>
    <row r="400" spans="1:22" hidden="1">
      <c r="A400" s="254" t="str">
        <f t="shared" si="63"/>
        <v>71060601020000</v>
      </c>
      <c r="B400" s="329" t="s">
        <v>439</v>
      </c>
      <c r="C400" s="285" t="s">
        <v>157</v>
      </c>
      <c r="D400" s="285" t="s">
        <v>157</v>
      </c>
      <c r="E400" s="285" t="s">
        <v>106</v>
      </c>
      <c r="F400" s="285" t="s">
        <v>140</v>
      </c>
      <c r="G400" s="329" t="s">
        <v>440</v>
      </c>
      <c r="H400" s="227"/>
      <c r="I400" s="227"/>
      <c r="J400" s="231"/>
      <c r="K400" s="231"/>
      <c r="L400" s="234" t="s">
        <v>173</v>
      </c>
      <c r="M400" s="220">
        <v>5112</v>
      </c>
      <c r="N400" s="223">
        <f t="shared" si="69"/>
        <v>0</v>
      </c>
      <c r="O400" s="223"/>
      <c r="P400" s="223"/>
      <c r="Q400" s="237"/>
      <c r="R400" s="237"/>
      <c r="S400" s="238"/>
      <c r="T400" s="237"/>
      <c r="U400" s="237"/>
      <c r="V400" s="237"/>
    </row>
    <row r="401" spans="1:22" hidden="1">
      <c r="A401" s="254" t="str">
        <f t="shared" si="63"/>
        <v>71060601024269</v>
      </c>
      <c r="B401" s="329" t="s">
        <v>439</v>
      </c>
      <c r="C401" s="328" t="s">
        <v>157</v>
      </c>
      <c r="D401" s="328" t="s">
        <v>157</v>
      </c>
      <c r="E401" s="328" t="s">
        <v>106</v>
      </c>
      <c r="F401" s="328" t="s">
        <v>140</v>
      </c>
      <c r="G401" s="328">
        <v>4269</v>
      </c>
      <c r="H401" s="227"/>
      <c r="I401" s="227"/>
      <c r="J401" s="231"/>
      <c r="K401" s="231"/>
      <c r="L401" s="230" t="s">
        <v>135</v>
      </c>
      <c r="M401" s="226">
        <v>5121</v>
      </c>
      <c r="N401" s="223">
        <f t="shared" si="69"/>
        <v>0</v>
      </c>
      <c r="O401" s="223">
        <v>0</v>
      </c>
      <c r="P401" s="223"/>
      <c r="Q401" s="237"/>
      <c r="R401" s="237"/>
      <c r="S401" s="238"/>
      <c r="T401" s="237"/>
      <c r="U401" s="237"/>
      <c r="V401" s="237"/>
    </row>
    <row r="402" spans="1:22" hidden="1">
      <c r="A402" s="254" t="str">
        <f t="shared" si="63"/>
        <v>71060601025113</v>
      </c>
      <c r="B402" s="329" t="s">
        <v>439</v>
      </c>
      <c r="C402" s="285" t="s">
        <v>157</v>
      </c>
      <c r="D402" s="285" t="s">
        <v>157</v>
      </c>
      <c r="E402" s="285" t="s">
        <v>106</v>
      </c>
      <c r="F402" s="285" t="s">
        <v>140</v>
      </c>
      <c r="G402" s="285">
        <v>5113</v>
      </c>
      <c r="H402" s="227"/>
      <c r="I402" s="227"/>
      <c r="J402" s="231"/>
      <c r="K402" s="231"/>
      <c r="L402" s="230" t="s">
        <v>174</v>
      </c>
      <c r="M402" s="226">
        <v>5113</v>
      </c>
      <c r="N402" s="223">
        <f t="shared" si="69"/>
        <v>0</v>
      </c>
      <c r="O402" s="223"/>
      <c r="P402" s="223"/>
      <c r="Q402" s="237"/>
      <c r="R402" s="237"/>
      <c r="S402" s="238"/>
      <c r="T402" s="237"/>
      <c r="U402" s="237"/>
      <c r="V402" s="237"/>
    </row>
    <row r="403" spans="1:22" ht="27" hidden="1">
      <c r="A403" s="254" t="str">
        <f t="shared" si="63"/>
        <v>71060601030000</v>
      </c>
      <c r="B403" s="329" t="s">
        <v>439</v>
      </c>
      <c r="C403" s="285" t="s">
        <v>157</v>
      </c>
      <c r="D403" s="285" t="s">
        <v>157</v>
      </c>
      <c r="E403" s="285" t="s">
        <v>106</v>
      </c>
      <c r="F403" s="285" t="s">
        <v>442</v>
      </c>
      <c r="G403" s="329" t="s">
        <v>440</v>
      </c>
      <c r="H403" s="221"/>
      <c r="I403" s="271"/>
      <c r="J403" s="272"/>
      <c r="K403" s="272"/>
      <c r="L403" s="273" t="s">
        <v>242</v>
      </c>
      <c r="M403" s="268"/>
      <c r="N403" s="274">
        <f>O403+P403</f>
        <v>0</v>
      </c>
      <c r="O403" s="274">
        <f>SUM(O404)</f>
        <v>0</v>
      </c>
      <c r="P403" s="274">
        <f>SUM(P404)</f>
        <v>0</v>
      </c>
      <c r="Q403" s="237"/>
      <c r="R403" s="237"/>
      <c r="S403" s="238"/>
      <c r="T403" s="237"/>
      <c r="U403" s="237"/>
      <c r="V403" s="237"/>
    </row>
    <row r="404" spans="1:22" hidden="1">
      <c r="A404" s="254" t="str">
        <f t="shared" si="63"/>
        <v>71060601034251</v>
      </c>
      <c r="B404" s="329" t="s">
        <v>439</v>
      </c>
      <c r="C404" s="285" t="s">
        <v>157</v>
      </c>
      <c r="D404" s="285" t="s">
        <v>157</v>
      </c>
      <c r="E404" s="285" t="s">
        <v>106</v>
      </c>
      <c r="F404" s="285" t="s">
        <v>442</v>
      </c>
      <c r="G404" s="285">
        <v>4251</v>
      </c>
      <c r="H404" s="221"/>
      <c r="I404" s="227"/>
      <c r="J404" s="231"/>
      <c r="K404" s="231"/>
      <c r="L404" s="230" t="s">
        <v>115</v>
      </c>
      <c r="M404" s="276">
        <v>4213</v>
      </c>
      <c r="N404" s="223">
        <f t="shared" si="69"/>
        <v>0</v>
      </c>
      <c r="O404" s="223"/>
      <c r="P404" s="223"/>
      <c r="Q404" s="237"/>
      <c r="R404" s="237"/>
      <c r="S404" s="238"/>
      <c r="T404" s="237"/>
      <c r="U404" s="237"/>
      <c r="V404" s="237"/>
    </row>
    <row r="405" spans="1:22" hidden="1">
      <c r="A405" s="254" t="str">
        <f t="shared" si="63"/>
        <v>71060601034269</v>
      </c>
      <c r="B405" s="329" t="s">
        <v>439</v>
      </c>
      <c r="C405" s="285" t="s">
        <v>157</v>
      </c>
      <c r="D405" s="285" t="s">
        <v>157</v>
      </c>
      <c r="E405" s="285" t="s">
        <v>106</v>
      </c>
      <c r="F405" s="285" t="s">
        <v>442</v>
      </c>
      <c r="G405" s="285">
        <v>4269</v>
      </c>
      <c r="H405" s="221"/>
      <c r="I405" s="271"/>
      <c r="J405" s="272"/>
      <c r="K405" s="272"/>
      <c r="L405" s="273" t="s">
        <v>702</v>
      </c>
      <c r="M405" s="268"/>
      <c r="N405" s="274">
        <f>O405+P405</f>
        <v>0</v>
      </c>
      <c r="O405" s="274">
        <f>SUM(O406:O406)</f>
        <v>0</v>
      </c>
      <c r="P405" s="274">
        <f>SUM(P406:P406)</f>
        <v>0</v>
      </c>
      <c r="Q405" s="237"/>
      <c r="R405" s="237"/>
      <c r="S405" s="238"/>
      <c r="T405" s="237"/>
      <c r="U405" s="237"/>
      <c r="V405" s="237"/>
    </row>
    <row r="406" spans="1:22" hidden="1">
      <c r="A406" s="254" t="str">
        <f t="shared" si="63"/>
        <v>71060601034521</v>
      </c>
      <c r="B406" s="329" t="s">
        <v>439</v>
      </c>
      <c r="C406" s="285" t="s">
        <v>157</v>
      </c>
      <c r="D406" s="285" t="s">
        <v>157</v>
      </c>
      <c r="E406" s="285" t="s">
        <v>106</v>
      </c>
      <c r="F406" s="285" t="s">
        <v>442</v>
      </c>
      <c r="G406" s="285">
        <v>4521</v>
      </c>
      <c r="H406" s="221"/>
      <c r="I406" s="227"/>
      <c r="J406" s="231"/>
      <c r="K406" s="231"/>
      <c r="L406" s="230" t="s">
        <v>115</v>
      </c>
      <c r="M406" s="276">
        <v>4213</v>
      </c>
      <c r="N406" s="223">
        <f t="shared" si="69"/>
        <v>0</v>
      </c>
      <c r="O406" s="223"/>
      <c r="P406" s="223"/>
      <c r="Q406" s="237"/>
      <c r="R406" s="237"/>
      <c r="S406" s="238"/>
      <c r="T406" s="237"/>
      <c r="U406" s="237"/>
      <c r="V406" s="237"/>
    </row>
    <row r="407" spans="1:22" ht="37.9" hidden="1" customHeight="1">
      <c r="A407" s="254" t="str">
        <f t="shared" si="63"/>
        <v>71060601040000</v>
      </c>
      <c r="B407" s="329" t="s">
        <v>439</v>
      </c>
      <c r="C407" s="285" t="s">
        <v>157</v>
      </c>
      <c r="D407" s="285" t="s">
        <v>157</v>
      </c>
      <c r="E407" s="285" t="s">
        <v>106</v>
      </c>
      <c r="F407" s="285" t="s">
        <v>155</v>
      </c>
      <c r="G407" s="329" t="s">
        <v>440</v>
      </c>
      <c r="H407" s="221"/>
      <c r="I407" s="271"/>
      <c r="J407" s="272"/>
      <c r="K407" s="272"/>
      <c r="L407" s="273" t="s">
        <v>703</v>
      </c>
      <c r="M407" s="268"/>
      <c r="N407" s="274">
        <f>O407+P407</f>
        <v>0</v>
      </c>
      <c r="O407" s="274">
        <f>SUM(O408:O409)</f>
        <v>0</v>
      </c>
      <c r="P407" s="274">
        <f>SUM(P408:P409)</f>
        <v>0</v>
      </c>
      <c r="Q407" s="237"/>
      <c r="R407" s="237"/>
      <c r="S407" s="238"/>
      <c r="T407" s="237"/>
      <c r="U407" s="237"/>
      <c r="V407" s="237"/>
    </row>
    <row r="408" spans="1:22" ht="16.5" hidden="1">
      <c r="A408" s="254" t="str">
        <f t="shared" si="63"/>
        <v>71060601044251</v>
      </c>
      <c r="B408" s="329" t="s">
        <v>439</v>
      </c>
      <c r="C408" s="285" t="s">
        <v>157</v>
      </c>
      <c r="D408" s="285" t="s">
        <v>157</v>
      </c>
      <c r="E408" s="285" t="s">
        <v>106</v>
      </c>
      <c r="F408" s="285" t="s">
        <v>155</v>
      </c>
      <c r="G408" s="285">
        <v>4251</v>
      </c>
      <c r="H408" s="221"/>
      <c r="I408" s="271"/>
      <c r="J408" s="272"/>
      <c r="K408" s="272"/>
      <c r="L408" s="230" t="s">
        <v>115</v>
      </c>
      <c r="M408" s="276">
        <v>4213</v>
      </c>
      <c r="N408" s="223">
        <f t="shared" si="69"/>
        <v>0</v>
      </c>
      <c r="O408" s="222"/>
      <c r="P408" s="222"/>
      <c r="Q408" s="237"/>
      <c r="R408" s="237"/>
      <c r="S408" s="238"/>
      <c r="T408" s="237"/>
      <c r="U408" s="237"/>
      <c r="V408" s="237"/>
    </row>
    <row r="409" spans="1:22" ht="16.5" hidden="1">
      <c r="A409" s="254" t="str">
        <f t="shared" ref="A409" si="70">CONCATENATE(B409,C409,D409,E409,F409,G409)</f>
        <v>71060601044819</v>
      </c>
      <c r="B409" s="329" t="s">
        <v>439</v>
      </c>
      <c r="C409" s="285" t="s">
        <v>157</v>
      </c>
      <c r="D409" s="285" t="s">
        <v>157</v>
      </c>
      <c r="E409" s="285" t="s">
        <v>106</v>
      </c>
      <c r="F409" s="285" t="s">
        <v>155</v>
      </c>
      <c r="G409" s="329" t="s">
        <v>88</v>
      </c>
      <c r="H409" s="227"/>
      <c r="I409" s="227"/>
      <c r="J409" s="231"/>
      <c r="K409" s="231"/>
      <c r="L409" s="234" t="s">
        <v>173</v>
      </c>
      <c r="M409" s="220">
        <v>5112</v>
      </c>
      <c r="N409" s="223">
        <f t="shared" ref="N409" si="71">O409+P409</f>
        <v>0</v>
      </c>
      <c r="O409" s="222">
        <v>0</v>
      </c>
      <c r="P409" s="222"/>
      <c r="Q409" s="237"/>
      <c r="R409" s="237"/>
      <c r="S409" s="238"/>
      <c r="T409" s="237"/>
      <c r="U409" s="237"/>
      <c r="V409" s="237"/>
    </row>
    <row r="410" spans="1:22" ht="27" hidden="1">
      <c r="A410" s="254" t="str">
        <f>CONCATENATE(B410,C410,D410,E410,F410,G410)</f>
        <v>71060601035112</v>
      </c>
      <c r="B410" s="329" t="s">
        <v>439</v>
      </c>
      <c r="C410" s="285" t="s">
        <v>157</v>
      </c>
      <c r="D410" s="285" t="s">
        <v>157</v>
      </c>
      <c r="E410" s="285" t="s">
        <v>106</v>
      </c>
      <c r="F410" s="285" t="s">
        <v>442</v>
      </c>
      <c r="G410" s="285">
        <v>5112</v>
      </c>
      <c r="H410" s="221"/>
      <c r="I410" s="271"/>
      <c r="J410" s="272"/>
      <c r="K410" s="272"/>
      <c r="L410" s="273" t="s">
        <v>704</v>
      </c>
      <c r="M410" s="268"/>
      <c r="N410" s="274">
        <f>O410+P410</f>
        <v>0</v>
      </c>
      <c r="O410" s="274">
        <f>SUM(O411:O411)</f>
        <v>0</v>
      </c>
      <c r="P410" s="274">
        <f>SUM(P411:P411)</f>
        <v>0</v>
      </c>
      <c r="Q410" s="237"/>
      <c r="R410" s="237"/>
      <c r="S410" s="238"/>
      <c r="T410" s="237"/>
      <c r="U410" s="237"/>
      <c r="V410" s="237"/>
    </row>
    <row r="411" spans="1:22" ht="25.5" hidden="1">
      <c r="A411" s="254" t="str">
        <f>CONCATENATE(B411,C411,D411,E411,F411,G411)</f>
        <v>71060601035113</v>
      </c>
      <c r="B411" s="329" t="s">
        <v>439</v>
      </c>
      <c r="C411" s="285" t="s">
        <v>157</v>
      </c>
      <c r="D411" s="285" t="s">
        <v>157</v>
      </c>
      <c r="E411" s="285" t="s">
        <v>106</v>
      </c>
      <c r="F411" s="285" t="s">
        <v>442</v>
      </c>
      <c r="G411" s="285">
        <v>5113</v>
      </c>
      <c r="H411" s="227"/>
      <c r="I411" s="227"/>
      <c r="J411" s="231"/>
      <c r="K411" s="231"/>
      <c r="L411" s="230" t="s">
        <v>217</v>
      </c>
      <c r="M411" s="226">
        <v>4511</v>
      </c>
      <c r="N411" s="223">
        <f>O411+P411</f>
        <v>0</v>
      </c>
      <c r="O411" s="223"/>
      <c r="P411" s="223"/>
      <c r="Q411" s="237"/>
      <c r="R411" s="237"/>
      <c r="S411" s="238"/>
      <c r="T411" s="237"/>
      <c r="U411" s="237"/>
      <c r="V411" s="237"/>
    </row>
    <row r="412" spans="1:22" ht="27" hidden="1">
      <c r="A412" s="254" t="str">
        <f t="shared" si="63"/>
        <v>71060601044639</v>
      </c>
      <c r="B412" s="329" t="s">
        <v>439</v>
      </c>
      <c r="C412" s="285" t="s">
        <v>157</v>
      </c>
      <c r="D412" s="285" t="s">
        <v>157</v>
      </c>
      <c r="E412" s="285" t="s">
        <v>106</v>
      </c>
      <c r="F412" s="285" t="s">
        <v>155</v>
      </c>
      <c r="G412" s="285">
        <v>4639</v>
      </c>
      <c r="H412" s="221"/>
      <c r="I412" s="271"/>
      <c r="J412" s="272"/>
      <c r="K412" s="272"/>
      <c r="L412" s="273" t="s">
        <v>705</v>
      </c>
      <c r="M412" s="268"/>
      <c r="N412" s="274">
        <f>O412+P412</f>
        <v>0</v>
      </c>
      <c r="O412" s="274">
        <f>SUM(O413:O415)</f>
        <v>0</v>
      </c>
      <c r="P412" s="274">
        <f>SUM(P413:P415)</f>
        <v>0</v>
      </c>
      <c r="Q412" s="237"/>
      <c r="R412" s="237"/>
      <c r="S412" s="238"/>
      <c r="T412" s="237"/>
      <c r="U412" s="237"/>
      <c r="V412" s="237"/>
    </row>
    <row r="413" spans="1:22" ht="18" hidden="1" customHeight="1">
      <c r="A413" s="254" t="str">
        <f t="shared" si="63"/>
        <v>71080101010000</v>
      </c>
      <c r="B413" s="329" t="s">
        <v>439</v>
      </c>
      <c r="C413" s="285" t="s">
        <v>185</v>
      </c>
      <c r="D413" s="285" t="s">
        <v>106</v>
      </c>
      <c r="E413" s="285" t="s">
        <v>106</v>
      </c>
      <c r="F413" s="285" t="s">
        <v>106</v>
      </c>
      <c r="G413" s="329" t="s">
        <v>440</v>
      </c>
      <c r="H413" s="279"/>
      <c r="I413" s="280"/>
      <c r="J413" s="281"/>
      <c r="K413" s="282"/>
      <c r="L413" s="283" t="s">
        <v>142</v>
      </c>
      <c r="M413" s="276">
        <v>4251</v>
      </c>
      <c r="N413" s="223">
        <f t="shared" ref="N413" si="72">O413+P413</f>
        <v>0</v>
      </c>
      <c r="O413" s="223"/>
      <c r="P413" s="223">
        <v>0</v>
      </c>
      <c r="Q413" s="237"/>
      <c r="R413" s="237"/>
      <c r="S413" s="238"/>
      <c r="T413" s="237"/>
      <c r="U413" s="237"/>
      <c r="V413" s="237"/>
    </row>
    <row r="414" spans="1:22" ht="16.5" hidden="1">
      <c r="A414" s="254" t="str">
        <f t="shared" si="63"/>
        <v>71060601044819</v>
      </c>
      <c r="B414" s="329" t="s">
        <v>439</v>
      </c>
      <c r="C414" s="285" t="s">
        <v>157</v>
      </c>
      <c r="D414" s="285" t="s">
        <v>157</v>
      </c>
      <c r="E414" s="285" t="s">
        <v>106</v>
      </c>
      <c r="F414" s="285" t="s">
        <v>155</v>
      </c>
      <c r="G414" s="329" t="s">
        <v>88</v>
      </c>
      <c r="H414" s="227"/>
      <c r="I414" s="227"/>
      <c r="J414" s="231"/>
      <c r="K414" s="231"/>
      <c r="L414" s="234" t="s">
        <v>173</v>
      </c>
      <c r="M414" s="220">
        <v>5112</v>
      </c>
      <c r="N414" s="223">
        <f t="shared" si="69"/>
        <v>0</v>
      </c>
      <c r="O414" s="222">
        <v>0</v>
      </c>
      <c r="P414" s="222"/>
      <c r="Q414" s="237"/>
      <c r="R414" s="237"/>
      <c r="S414" s="238"/>
      <c r="T414" s="237"/>
      <c r="U414" s="237"/>
      <c r="V414" s="237"/>
    </row>
    <row r="415" spans="1:22" ht="16.5" hidden="1">
      <c r="A415" s="254" t="str">
        <f t="shared" si="63"/>
        <v>71060601045113</v>
      </c>
      <c r="B415" s="329" t="s">
        <v>439</v>
      </c>
      <c r="C415" s="285" t="s">
        <v>157</v>
      </c>
      <c r="D415" s="285" t="s">
        <v>157</v>
      </c>
      <c r="E415" s="285" t="s">
        <v>106</v>
      </c>
      <c r="F415" s="285" t="s">
        <v>155</v>
      </c>
      <c r="G415" s="285">
        <v>5113</v>
      </c>
      <c r="H415" s="227"/>
      <c r="I415" s="227"/>
      <c r="J415" s="231"/>
      <c r="K415" s="231"/>
      <c r="L415" s="230" t="s">
        <v>174</v>
      </c>
      <c r="M415" s="226">
        <v>5113</v>
      </c>
      <c r="N415" s="223">
        <f t="shared" si="69"/>
        <v>0</v>
      </c>
      <c r="O415" s="222">
        <v>0</v>
      </c>
      <c r="P415" s="222"/>
      <c r="Q415" s="237"/>
      <c r="R415" s="237"/>
      <c r="S415" s="238"/>
      <c r="T415" s="237"/>
      <c r="U415" s="237"/>
      <c r="V415" s="237"/>
    </row>
    <row r="416" spans="1:22" ht="21" hidden="1" customHeight="1">
      <c r="B416" s="329"/>
      <c r="H416" s="221"/>
      <c r="I416" s="271"/>
      <c r="J416" s="272"/>
      <c r="K416" s="272"/>
      <c r="L416" s="273" t="s">
        <v>706</v>
      </c>
      <c r="M416" s="268"/>
      <c r="N416" s="274">
        <f>O416+P416</f>
        <v>0</v>
      </c>
      <c r="O416" s="274">
        <f>SUM(O417:O417)</f>
        <v>0</v>
      </c>
      <c r="P416" s="274">
        <f>SUM(P417:P417)</f>
        <v>0</v>
      </c>
      <c r="Q416" s="237"/>
      <c r="R416" s="237"/>
      <c r="S416" s="238"/>
      <c r="T416" s="237"/>
      <c r="U416" s="237"/>
      <c r="V416" s="237"/>
    </row>
    <row r="417" spans="1:22" ht="16.5" hidden="1">
      <c r="A417" s="254" t="str">
        <f t="shared" ref="A417" si="73">CONCATENATE(B417,C417,D417,E417,F417,G417)</f>
        <v>71060601044251</v>
      </c>
      <c r="B417" s="329" t="s">
        <v>439</v>
      </c>
      <c r="C417" s="285" t="s">
        <v>157</v>
      </c>
      <c r="D417" s="285" t="s">
        <v>157</v>
      </c>
      <c r="E417" s="285" t="s">
        <v>106</v>
      </c>
      <c r="F417" s="285" t="s">
        <v>155</v>
      </c>
      <c r="G417" s="285">
        <v>4251</v>
      </c>
      <c r="H417" s="221"/>
      <c r="I417" s="271"/>
      <c r="J417" s="272"/>
      <c r="K417" s="272"/>
      <c r="L417" s="230" t="s">
        <v>115</v>
      </c>
      <c r="M417" s="276">
        <v>4213</v>
      </c>
      <c r="N417" s="223">
        <f t="shared" ref="N417" si="74">O417+P417</f>
        <v>0</v>
      </c>
      <c r="O417" s="222"/>
      <c r="P417" s="222"/>
      <c r="Q417" s="237"/>
      <c r="R417" s="237"/>
      <c r="S417" s="238"/>
      <c r="T417" s="237"/>
      <c r="U417" s="237"/>
      <c r="V417" s="237"/>
    </row>
    <row r="418" spans="1:22" ht="21" hidden="1" customHeight="1">
      <c r="B418" s="329"/>
      <c r="H418" s="221"/>
      <c r="I418" s="271"/>
      <c r="J418" s="272"/>
      <c r="K418" s="272"/>
      <c r="L418" s="273" t="s">
        <v>719</v>
      </c>
      <c r="M418" s="268"/>
      <c r="N418" s="274">
        <f>O418+P418</f>
        <v>0</v>
      </c>
      <c r="O418" s="274">
        <f>SUM(O419:O419)</f>
        <v>0</v>
      </c>
      <c r="P418" s="274">
        <f>SUM(P419:P419)</f>
        <v>0</v>
      </c>
      <c r="Q418" s="237"/>
      <c r="R418" s="237"/>
      <c r="S418" s="238"/>
      <c r="T418" s="237"/>
      <c r="U418" s="237"/>
      <c r="V418" s="237"/>
    </row>
    <row r="419" spans="1:22" ht="16.5" hidden="1">
      <c r="A419" s="254" t="str">
        <f t="shared" ref="A419" si="75">CONCATENATE(B419,C419,D419,E419,F419,G419)</f>
        <v>71060601044819</v>
      </c>
      <c r="B419" s="329" t="s">
        <v>439</v>
      </c>
      <c r="C419" s="285" t="s">
        <v>157</v>
      </c>
      <c r="D419" s="285" t="s">
        <v>157</v>
      </c>
      <c r="E419" s="285" t="s">
        <v>106</v>
      </c>
      <c r="F419" s="285" t="s">
        <v>155</v>
      </c>
      <c r="G419" s="329" t="s">
        <v>88</v>
      </c>
      <c r="H419" s="227"/>
      <c r="I419" s="227"/>
      <c r="J419" s="231"/>
      <c r="K419" s="231"/>
      <c r="L419" s="234" t="s">
        <v>173</v>
      </c>
      <c r="M419" s="220">
        <v>5112</v>
      </c>
      <c r="N419" s="223">
        <f t="shared" ref="N419" si="76">O419+P419</f>
        <v>0</v>
      </c>
      <c r="O419" s="222">
        <v>0</v>
      </c>
      <c r="P419" s="222"/>
      <c r="Q419" s="237"/>
      <c r="R419" s="237"/>
      <c r="S419" s="238"/>
      <c r="T419" s="237"/>
      <c r="U419" s="237"/>
      <c r="V419" s="237"/>
    </row>
    <row r="420" spans="1:22" ht="28.5">
      <c r="B420" s="329"/>
      <c r="H420" s="231">
        <v>2600</v>
      </c>
      <c r="I420" s="263" t="s">
        <v>157</v>
      </c>
      <c r="J420" s="264">
        <v>0</v>
      </c>
      <c r="K420" s="264">
        <v>0</v>
      </c>
      <c r="L420" s="260" t="s">
        <v>246</v>
      </c>
      <c r="M420" s="265"/>
      <c r="N420" s="262">
        <f>+N422+N438+N455</f>
        <v>10593.3</v>
      </c>
      <c r="O420" s="262">
        <f>+O422+O432+O438+O455</f>
        <v>3732</v>
      </c>
      <c r="P420" s="262">
        <f>+P422+P432+P438+P455</f>
        <v>6861.3</v>
      </c>
      <c r="Q420" s="237"/>
      <c r="R420" s="237"/>
      <c r="S420" s="238"/>
      <c r="T420" s="237"/>
      <c r="U420" s="237"/>
      <c r="V420" s="237"/>
    </row>
    <row r="421" spans="1:22">
      <c r="A421" s="254" t="str">
        <f t="shared" si="63"/>
        <v>71060601050000</v>
      </c>
      <c r="B421" s="329" t="s">
        <v>439</v>
      </c>
      <c r="C421" s="285" t="s">
        <v>157</v>
      </c>
      <c r="D421" s="285" t="s">
        <v>157</v>
      </c>
      <c r="E421" s="285" t="s">
        <v>106</v>
      </c>
      <c r="F421" s="285" t="s">
        <v>149</v>
      </c>
      <c r="G421" s="329" t="s">
        <v>440</v>
      </c>
      <c r="H421" s="227"/>
      <c r="I421" s="228"/>
      <c r="J421" s="229"/>
      <c r="K421" s="229"/>
      <c r="L421" s="234" t="s">
        <v>108</v>
      </c>
      <c r="M421" s="307"/>
      <c r="N421" s="308"/>
      <c r="O421" s="308"/>
      <c r="P421" s="308"/>
      <c r="Q421" s="237"/>
      <c r="R421" s="237"/>
      <c r="S421" s="238"/>
      <c r="T421" s="237"/>
      <c r="U421" s="237"/>
      <c r="V421" s="237"/>
    </row>
    <row r="422" spans="1:22" hidden="1">
      <c r="A422" s="254" t="str">
        <f t="shared" si="63"/>
        <v>71060601054861</v>
      </c>
      <c r="B422" s="329" t="s">
        <v>439</v>
      </c>
      <c r="C422" s="285" t="s">
        <v>157</v>
      </c>
      <c r="D422" s="285" t="s">
        <v>157</v>
      </c>
      <c r="E422" s="285" t="s">
        <v>106</v>
      </c>
      <c r="F422" s="285" t="s">
        <v>149</v>
      </c>
      <c r="G422" s="285">
        <v>4861</v>
      </c>
      <c r="H422" s="221">
        <v>2610</v>
      </c>
      <c r="I422" s="228" t="s">
        <v>157</v>
      </c>
      <c r="J422" s="229">
        <v>1</v>
      </c>
      <c r="K422" s="229">
        <v>0</v>
      </c>
      <c r="L422" s="267" t="s">
        <v>247</v>
      </c>
      <c r="M422" s="268"/>
      <c r="N422" s="269">
        <f>+N424</f>
        <v>0</v>
      </c>
      <c r="O422" s="269">
        <f>+O424</f>
        <v>0</v>
      </c>
      <c r="P422" s="269">
        <f>+P424</f>
        <v>0</v>
      </c>
      <c r="Q422" s="237"/>
      <c r="R422" s="237"/>
      <c r="S422" s="238"/>
      <c r="T422" s="237"/>
      <c r="U422" s="237"/>
      <c r="V422" s="237"/>
    </row>
    <row r="423" spans="1:22" hidden="1">
      <c r="A423" s="254" t="str">
        <f t="shared" si="63"/>
        <v>71060601060000</v>
      </c>
      <c r="B423" s="329" t="s">
        <v>439</v>
      </c>
      <c r="C423" s="285" t="s">
        <v>157</v>
      </c>
      <c r="D423" s="285" t="s">
        <v>157</v>
      </c>
      <c r="E423" s="285" t="s">
        <v>106</v>
      </c>
      <c r="F423" s="285" t="s">
        <v>157</v>
      </c>
      <c r="G423" s="329" t="s">
        <v>440</v>
      </c>
      <c r="H423" s="227"/>
      <c r="I423" s="228"/>
      <c r="J423" s="229"/>
      <c r="K423" s="229"/>
      <c r="L423" s="234" t="s">
        <v>110</v>
      </c>
      <c r="M423" s="220"/>
      <c r="N423" s="235"/>
      <c r="O423" s="235"/>
      <c r="P423" s="235"/>
      <c r="Q423" s="237"/>
      <c r="R423" s="237"/>
      <c r="S423" s="238"/>
      <c r="T423" s="237"/>
      <c r="U423" s="237"/>
      <c r="V423" s="237"/>
    </row>
    <row r="424" spans="1:22" hidden="1">
      <c r="A424" s="254" t="str">
        <f t="shared" si="63"/>
        <v>71060601064638</v>
      </c>
      <c r="B424" s="329" t="s">
        <v>439</v>
      </c>
      <c r="C424" s="285" t="s">
        <v>157</v>
      </c>
      <c r="D424" s="285" t="s">
        <v>157</v>
      </c>
      <c r="E424" s="285" t="s">
        <v>106</v>
      </c>
      <c r="F424" s="285" t="s">
        <v>157</v>
      </c>
      <c r="G424" s="285">
        <v>4638</v>
      </c>
      <c r="H424" s="221" t="s">
        <v>89</v>
      </c>
      <c r="I424" s="227" t="s">
        <v>157</v>
      </c>
      <c r="J424" s="231" t="s">
        <v>82</v>
      </c>
      <c r="K424" s="231" t="s">
        <v>82</v>
      </c>
      <c r="L424" s="266" t="s">
        <v>247</v>
      </c>
      <c r="M424" s="232" t="s">
        <v>81</v>
      </c>
      <c r="N424" s="235">
        <f>+N313+N426+N428+N430</f>
        <v>0</v>
      </c>
      <c r="O424" s="235">
        <f>+O313+O426+O428</f>
        <v>0</v>
      </c>
      <c r="P424" s="235">
        <f>+P313+P426+P428</f>
        <v>0</v>
      </c>
      <c r="Q424" s="237"/>
      <c r="R424" s="237"/>
      <c r="S424" s="238"/>
      <c r="T424" s="237"/>
      <c r="U424" s="237"/>
      <c r="V424" s="237"/>
    </row>
    <row r="425" spans="1:22" hidden="1">
      <c r="A425" s="254" t="str">
        <f t="shared" si="63"/>
        <v>71060601070000</v>
      </c>
      <c r="B425" s="329" t="s">
        <v>439</v>
      </c>
      <c r="C425" s="285" t="s">
        <v>157</v>
      </c>
      <c r="D425" s="285" t="s">
        <v>157</v>
      </c>
      <c r="E425" s="285" t="s">
        <v>106</v>
      </c>
      <c r="F425" s="285" t="s">
        <v>183</v>
      </c>
      <c r="G425" s="329" t="s">
        <v>440</v>
      </c>
      <c r="H425" s="227"/>
      <c r="I425" s="227"/>
      <c r="J425" s="231"/>
      <c r="K425" s="231"/>
      <c r="L425" s="234" t="s">
        <v>108</v>
      </c>
      <c r="M425" s="220"/>
      <c r="N425" s="235"/>
      <c r="O425" s="235"/>
      <c r="P425" s="235"/>
      <c r="Q425" s="237"/>
      <c r="R425" s="237"/>
      <c r="S425" s="238"/>
      <c r="T425" s="237"/>
      <c r="U425" s="237"/>
      <c r="V425" s="237"/>
    </row>
    <row r="426" spans="1:22" ht="54" hidden="1">
      <c r="A426" s="254" t="str">
        <f t="shared" si="63"/>
        <v>71060601085113</v>
      </c>
      <c r="B426" s="329" t="s">
        <v>439</v>
      </c>
      <c r="C426" s="285" t="s">
        <v>157</v>
      </c>
      <c r="D426" s="285" t="s">
        <v>157</v>
      </c>
      <c r="E426" s="285" t="s">
        <v>106</v>
      </c>
      <c r="F426" s="285" t="s">
        <v>185</v>
      </c>
      <c r="G426" s="285">
        <v>5113</v>
      </c>
      <c r="H426" s="227"/>
      <c r="I426" s="271"/>
      <c r="J426" s="272"/>
      <c r="K426" s="272"/>
      <c r="L426" s="273" t="s">
        <v>707</v>
      </c>
      <c r="M426" s="268"/>
      <c r="N426" s="274">
        <f>O426+P426</f>
        <v>0</v>
      </c>
      <c r="O426" s="274">
        <f>SUM(O427:O427)</f>
        <v>0</v>
      </c>
      <c r="P426" s="274">
        <f>SUM(P427:P427)</f>
        <v>0</v>
      </c>
      <c r="Q426" s="237"/>
      <c r="R426" s="237"/>
      <c r="S426" s="238"/>
      <c r="T426" s="237"/>
      <c r="U426" s="237"/>
      <c r="V426" s="237"/>
    </row>
    <row r="427" spans="1:22" ht="16.5" hidden="1">
      <c r="A427" s="254" t="str">
        <f t="shared" si="63"/>
        <v>71060601090000</v>
      </c>
      <c r="B427" s="329" t="s">
        <v>439</v>
      </c>
      <c r="C427" s="285" t="s">
        <v>157</v>
      </c>
      <c r="D427" s="285" t="s">
        <v>157</v>
      </c>
      <c r="E427" s="285" t="s">
        <v>106</v>
      </c>
      <c r="F427" s="285" t="s">
        <v>187</v>
      </c>
      <c r="G427" s="329" t="s">
        <v>440</v>
      </c>
      <c r="H427" s="227"/>
      <c r="I427" s="228"/>
      <c r="J427" s="229"/>
      <c r="K427" s="229"/>
      <c r="L427" s="234" t="s">
        <v>118</v>
      </c>
      <c r="M427" s="232">
        <v>4216</v>
      </c>
      <c r="N427" s="223">
        <f t="shared" ref="N427" si="77">O427+P427</f>
        <v>0</v>
      </c>
      <c r="O427" s="222"/>
      <c r="P427" s="222"/>
      <c r="Q427" s="237"/>
      <c r="R427" s="237"/>
      <c r="S427" s="238"/>
      <c r="T427" s="237"/>
      <c r="U427" s="237"/>
      <c r="V427" s="237"/>
    </row>
    <row r="428" spans="1:22" ht="54" hidden="1">
      <c r="B428" s="329"/>
      <c r="G428" s="329"/>
      <c r="H428" s="221"/>
      <c r="I428" s="228"/>
      <c r="J428" s="229"/>
      <c r="K428" s="229"/>
      <c r="L428" s="273" t="s">
        <v>492</v>
      </c>
      <c r="M428" s="268"/>
      <c r="N428" s="274">
        <f>O428+P428</f>
        <v>0</v>
      </c>
      <c r="O428" s="274">
        <f>+O429</f>
        <v>0</v>
      </c>
      <c r="P428" s="274">
        <f>+P429</f>
        <v>0</v>
      </c>
      <c r="Q428" s="237"/>
      <c r="R428" s="237"/>
      <c r="S428" s="238"/>
      <c r="T428" s="237"/>
      <c r="U428" s="237"/>
      <c r="V428" s="237"/>
    </row>
    <row r="429" spans="1:22" hidden="1">
      <c r="B429" s="329"/>
      <c r="G429" s="329"/>
      <c r="H429" s="227"/>
      <c r="I429" s="228"/>
      <c r="J429" s="229"/>
      <c r="K429" s="229"/>
      <c r="L429" s="230" t="s">
        <v>624</v>
      </c>
      <c r="M429" s="232">
        <v>4728</v>
      </c>
      <c r="N429" s="223">
        <v>0</v>
      </c>
      <c r="O429" s="223"/>
      <c r="P429" s="223"/>
      <c r="Q429" s="237"/>
      <c r="R429" s="237"/>
      <c r="S429" s="238"/>
      <c r="T429" s="237"/>
      <c r="U429" s="237"/>
      <c r="V429" s="237"/>
    </row>
    <row r="430" spans="1:22" ht="27" hidden="1">
      <c r="B430" s="329"/>
      <c r="G430" s="329"/>
      <c r="H430" s="221"/>
      <c r="I430" s="228"/>
      <c r="J430" s="229"/>
      <c r="K430" s="229"/>
      <c r="L430" s="273" t="s">
        <v>757</v>
      </c>
      <c r="M430" s="268"/>
      <c r="N430" s="274">
        <f>N431</f>
        <v>0</v>
      </c>
      <c r="O430" s="274">
        <f t="shared" ref="O430:P430" si="78">O431</f>
        <v>0</v>
      </c>
      <c r="P430" s="274">
        <f t="shared" si="78"/>
        <v>0</v>
      </c>
      <c r="Q430" s="237"/>
      <c r="R430" s="237"/>
      <c r="S430" s="238"/>
      <c r="T430" s="237"/>
      <c r="U430" s="237"/>
      <c r="V430" s="237"/>
    </row>
    <row r="431" spans="1:22" hidden="1">
      <c r="B431" s="329"/>
      <c r="G431" s="329"/>
      <c r="H431" s="227"/>
      <c r="I431" s="228"/>
      <c r="J431" s="229"/>
      <c r="K431" s="229"/>
      <c r="L431" s="230" t="s">
        <v>348</v>
      </c>
      <c r="M431" s="226">
        <v>4729</v>
      </c>
      <c r="N431" s="223">
        <f t="shared" ref="N431" si="79">O431+P431</f>
        <v>0</v>
      </c>
      <c r="O431" s="223"/>
      <c r="P431" s="223"/>
      <c r="Q431" s="237"/>
      <c r="R431" s="237"/>
      <c r="S431" s="238"/>
      <c r="T431" s="237"/>
      <c r="U431" s="237"/>
      <c r="V431" s="237"/>
    </row>
    <row r="432" spans="1:22" hidden="1">
      <c r="A432" s="254" t="str">
        <f t="shared" ref="A432:A435" si="80">CONCATENATE(B432,C432,D432,E432,F432,G432)</f>
        <v>71080000000001</v>
      </c>
      <c r="B432" s="329" t="s">
        <v>439</v>
      </c>
      <c r="C432" s="285" t="s">
        <v>185</v>
      </c>
      <c r="D432" s="285" t="s">
        <v>441</v>
      </c>
      <c r="E432" s="285" t="s">
        <v>441</v>
      </c>
      <c r="F432" s="285" t="s">
        <v>441</v>
      </c>
      <c r="G432" s="329" t="s">
        <v>96</v>
      </c>
      <c r="H432" s="221">
        <v>2630</v>
      </c>
      <c r="I432" s="228" t="s">
        <v>157</v>
      </c>
      <c r="J432" s="229">
        <v>3</v>
      </c>
      <c r="K432" s="229">
        <v>0</v>
      </c>
      <c r="L432" s="267" t="s">
        <v>251</v>
      </c>
      <c r="M432" s="268"/>
      <c r="N432" s="269">
        <f>+N434</f>
        <v>0</v>
      </c>
      <c r="O432" s="269">
        <f>+O434</f>
        <v>0</v>
      </c>
      <c r="P432" s="269">
        <f>+P434</f>
        <v>0</v>
      </c>
      <c r="Q432" s="237"/>
      <c r="R432" s="237"/>
      <c r="S432" s="238"/>
      <c r="T432" s="237"/>
      <c r="U432" s="237"/>
      <c r="V432" s="237"/>
    </row>
    <row r="433" spans="1:22" hidden="1">
      <c r="A433" s="254" t="str">
        <f t="shared" si="80"/>
        <v>71080100000000</v>
      </c>
      <c r="B433" s="329" t="s">
        <v>439</v>
      </c>
      <c r="C433" s="285" t="s">
        <v>185</v>
      </c>
      <c r="D433" s="285" t="s">
        <v>106</v>
      </c>
      <c r="E433" s="285" t="s">
        <v>441</v>
      </c>
      <c r="F433" s="285" t="s">
        <v>441</v>
      </c>
      <c r="G433" s="329" t="s">
        <v>440</v>
      </c>
      <c r="H433" s="227"/>
      <c r="I433" s="228"/>
      <c r="J433" s="229"/>
      <c r="K433" s="229"/>
      <c r="L433" s="234" t="s">
        <v>110</v>
      </c>
      <c r="M433" s="220"/>
      <c r="N433" s="235"/>
      <c r="O433" s="235"/>
      <c r="P433" s="235"/>
      <c r="Q433" s="237"/>
      <c r="R433" s="237"/>
      <c r="S433" s="238"/>
      <c r="T433" s="237"/>
      <c r="U433" s="237"/>
      <c r="V433" s="237"/>
    </row>
    <row r="434" spans="1:22" hidden="1">
      <c r="A434" s="254" t="str">
        <f t="shared" si="80"/>
        <v>71080100000001</v>
      </c>
      <c r="B434" s="329" t="s">
        <v>439</v>
      </c>
      <c r="C434" s="285" t="s">
        <v>185</v>
      </c>
      <c r="D434" s="285" t="s">
        <v>106</v>
      </c>
      <c r="E434" s="285" t="s">
        <v>441</v>
      </c>
      <c r="F434" s="285" t="s">
        <v>441</v>
      </c>
      <c r="G434" s="329" t="s">
        <v>96</v>
      </c>
      <c r="H434" s="221">
        <v>2631</v>
      </c>
      <c r="I434" s="227" t="s">
        <v>157</v>
      </c>
      <c r="J434" s="231">
        <v>3</v>
      </c>
      <c r="K434" s="231">
        <v>1</v>
      </c>
      <c r="L434" s="266" t="s">
        <v>251</v>
      </c>
      <c r="M434" s="232"/>
      <c r="N434" s="235">
        <f>+N438+N441+N443+N445+N436</f>
        <v>0</v>
      </c>
      <c r="O434" s="235">
        <f>+O436</f>
        <v>0</v>
      </c>
      <c r="P434" s="235">
        <f>+P436</f>
        <v>0</v>
      </c>
      <c r="Q434" s="237"/>
      <c r="R434" s="237"/>
      <c r="S434" s="238"/>
      <c r="T434" s="237"/>
      <c r="U434" s="237"/>
      <c r="V434" s="237"/>
    </row>
    <row r="435" spans="1:22" ht="15" hidden="1" customHeight="1">
      <c r="A435" s="254" t="str">
        <f t="shared" si="80"/>
        <v>71080101000000</v>
      </c>
      <c r="B435" s="329" t="s">
        <v>439</v>
      </c>
      <c r="C435" s="285" t="s">
        <v>185</v>
      </c>
      <c r="D435" s="285" t="s">
        <v>106</v>
      </c>
      <c r="E435" s="285" t="s">
        <v>106</v>
      </c>
      <c r="F435" s="285" t="s">
        <v>441</v>
      </c>
      <c r="G435" s="329" t="s">
        <v>440</v>
      </c>
      <c r="H435" s="227"/>
      <c r="I435" s="227"/>
      <c r="J435" s="231"/>
      <c r="K435" s="231"/>
      <c r="L435" s="234" t="s">
        <v>108</v>
      </c>
      <c r="M435" s="220"/>
      <c r="N435" s="235"/>
      <c r="O435" s="235"/>
      <c r="P435" s="235"/>
      <c r="Q435" s="237"/>
      <c r="R435" s="237"/>
      <c r="S435" s="238"/>
      <c r="T435" s="237"/>
      <c r="U435" s="237"/>
      <c r="V435" s="237"/>
    </row>
    <row r="436" spans="1:22" ht="45" hidden="1" customHeight="1">
      <c r="A436" s="254" t="str">
        <f>CONCATENATE(B436,C436,D436,E436,F436,G436)</f>
        <v>71080201000001</v>
      </c>
      <c r="B436" s="329" t="s">
        <v>439</v>
      </c>
      <c r="C436" s="285" t="s">
        <v>185</v>
      </c>
      <c r="D436" s="285" t="s">
        <v>140</v>
      </c>
      <c r="E436" s="285" t="s">
        <v>106</v>
      </c>
      <c r="F436" s="285" t="s">
        <v>441</v>
      </c>
      <c r="G436" s="329" t="s">
        <v>96</v>
      </c>
      <c r="H436" s="221"/>
      <c r="I436" s="227"/>
      <c r="J436" s="231"/>
      <c r="K436" s="231"/>
      <c r="L436" s="273" t="s">
        <v>730</v>
      </c>
      <c r="M436" s="268"/>
      <c r="N436" s="274">
        <f>O436+P436</f>
        <v>0</v>
      </c>
      <c r="O436" s="274">
        <f>SUM(O437:O437)</f>
        <v>0</v>
      </c>
      <c r="P436" s="274">
        <f>SUM(P437:P437)</f>
        <v>0</v>
      </c>
      <c r="Q436" s="237"/>
      <c r="R436" s="237"/>
      <c r="S436" s="238"/>
      <c r="T436" s="237"/>
      <c r="U436" s="237"/>
      <c r="V436" s="237"/>
    </row>
    <row r="437" spans="1:22" ht="21.75" hidden="1" customHeight="1">
      <c r="A437" s="254" t="str">
        <f>CONCATENATE(B437,C437,D437,E437,F437,G437)</f>
        <v>71080201010000</v>
      </c>
      <c r="B437" s="329" t="s">
        <v>439</v>
      </c>
      <c r="C437" s="285" t="s">
        <v>185</v>
      </c>
      <c r="D437" s="285" t="s">
        <v>140</v>
      </c>
      <c r="E437" s="285" t="s">
        <v>106</v>
      </c>
      <c r="F437" s="285" t="s">
        <v>106</v>
      </c>
      <c r="G437" s="329" t="s">
        <v>440</v>
      </c>
      <c r="H437" s="227"/>
      <c r="I437" s="228"/>
      <c r="J437" s="229"/>
      <c r="K437" s="229"/>
      <c r="L437" s="234" t="s">
        <v>134</v>
      </c>
      <c r="M437" s="220">
        <v>4861</v>
      </c>
      <c r="N437" s="223">
        <f>O437+P437</f>
        <v>0</v>
      </c>
      <c r="O437" s="222"/>
      <c r="P437" s="222"/>
      <c r="Q437" s="237"/>
      <c r="R437" s="237"/>
      <c r="S437" s="238"/>
      <c r="T437" s="237"/>
      <c r="U437" s="237"/>
      <c r="V437" s="237"/>
    </row>
    <row r="438" spans="1:22" hidden="1">
      <c r="A438" s="254" t="str">
        <f t="shared" si="63"/>
        <v>71080000000001</v>
      </c>
      <c r="B438" s="329" t="s">
        <v>439</v>
      </c>
      <c r="C438" s="285" t="s">
        <v>185</v>
      </c>
      <c r="D438" s="285" t="s">
        <v>441</v>
      </c>
      <c r="E438" s="285" t="s">
        <v>441</v>
      </c>
      <c r="F438" s="285" t="s">
        <v>441</v>
      </c>
      <c r="G438" s="329" t="s">
        <v>96</v>
      </c>
      <c r="H438" s="221">
        <v>2640</v>
      </c>
      <c r="I438" s="228" t="s">
        <v>157</v>
      </c>
      <c r="J438" s="229">
        <v>4</v>
      </c>
      <c r="K438" s="229">
        <v>0</v>
      </c>
      <c r="L438" s="267" t="s">
        <v>258</v>
      </c>
      <c r="M438" s="268"/>
      <c r="N438" s="269">
        <f>+N440</f>
        <v>0</v>
      </c>
      <c r="O438" s="269">
        <f>+O440</f>
        <v>0</v>
      </c>
      <c r="P438" s="269">
        <f>+P440</f>
        <v>0</v>
      </c>
      <c r="Q438" s="237"/>
      <c r="R438" s="237"/>
      <c r="S438" s="238"/>
      <c r="T438" s="237"/>
      <c r="U438" s="237"/>
      <c r="V438" s="237"/>
    </row>
    <row r="439" spans="1:22" hidden="1">
      <c r="A439" s="254" t="str">
        <f t="shared" ref="A439:A489" si="81">CONCATENATE(B439,C439,D439,E439,F439,G439)</f>
        <v>71080100000000</v>
      </c>
      <c r="B439" s="329" t="s">
        <v>439</v>
      </c>
      <c r="C439" s="285" t="s">
        <v>185</v>
      </c>
      <c r="D439" s="285" t="s">
        <v>106</v>
      </c>
      <c r="E439" s="285" t="s">
        <v>441</v>
      </c>
      <c r="F439" s="285" t="s">
        <v>441</v>
      </c>
      <c r="G439" s="329" t="s">
        <v>440</v>
      </c>
      <c r="H439" s="227"/>
      <c r="I439" s="228"/>
      <c r="J439" s="229"/>
      <c r="K439" s="229"/>
      <c r="L439" s="234" t="s">
        <v>110</v>
      </c>
      <c r="M439" s="220"/>
      <c r="N439" s="235"/>
      <c r="O439" s="235"/>
      <c r="P439" s="235"/>
      <c r="Q439" s="237"/>
      <c r="R439" s="237"/>
      <c r="S439" s="238"/>
      <c r="T439" s="237"/>
      <c r="U439" s="237"/>
      <c r="V439" s="237"/>
    </row>
    <row r="440" spans="1:22" hidden="1">
      <c r="A440" s="254" t="str">
        <f t="shared" si="81"/>
        <v>71080100000001</v>
      </c>
      <c r="B440" s="329" t="s">
        <v>439</v>
      </c>
      <c r="C440" s="285" t="s">
        <v>185</v>
      </c>
      <c r="D440" s="285" t="s">
        <v>106</v>
      </c>
      <c r="E440" s="285" t="s">
        <v>441</v>
      </c>
      <c r="F440" s="285" t="s">
        <v>441</v>
      </c>
      <c r="G440" s="329" t="s">
        <v>96</v>
      </c>
      <c r="H440" s="221">
        <v>2641</v>
      </c>
      <c r="I440" s="227" t="s">
        <v>157</v>
      </c>
      <c r="J440" s="231">
        <v>4</v>
      </c>
      <c r="K440" s="231">
        <v>1</v>
      </c>
      <c r="L440" s="266" t="s">
        <v>259</v>
      </c>
      <c r="M440" s="232"/>
      <c r="N440" s="235">
        <f>+N442+N445+N449+N451+N453</f>
        <v>0</v>
      </c>
      <c r="O440" s="235">
        <f t="shared" ref="O440:P440" si="82">+O442+O445+O449+O451+O453</f>
        <v>0</v>
      </c>
      <c r="P440" s="235">
        <f t="shared" si="82"/>
        <v>0</v>
      </c>
      <c r="Q440" s="237"/>
      <c r="R440" s="237"/>
      <c r="S440" s="238"/>
      <c r="T440" s="237"/>
      <c r="U440" s="237"/>
      <c r="V440" s="237"/>
    </row>
    <row r="441" spans="1:22" ht="15" hidden="1" customHeight="1">
      <c r="A441" s="254" t="str">
        <f t="shared" si="81"/>
        <v>71080101000000</v>
      </c>
      <c r="B441" s="329" t="s">
        <v>439</v>
      </c>
      <c r="C441" s="285" t="s">
        <v>185</v>
      </c>
      <c r="D441" s="285" t="s">
        <v>106</v>
      </c>
      <c r="E441" s="285" t="s">
        <v>106</v>
      </c>
      <c r="F441" s="285" t="s">
        <v>441</v>
      </c>
      <c r="G441" s="329" t="s">
        <v>440</v>
      </c>
      <c r="H441" s="227"/>
      <c r="I441" s="227"/>
      <c r="J441" s="231"/>
      <c r="K441" s="231"/>
      <c r="L441" s="234" t="s">
        <v>108</v>
      </c>
      <c r="M441" s="220"/>
      <c r="N441" s="235"/>
      <c r="O441" s="235"/>
      <c r="P441" s="235"/>
      <c r="Q441" s="237"/>
      <c r="R441" s="237"/>
      <c r="S441" s="238"/>
      <c r="T441" s="237"/>
      <c r="U441" s="237"/>
      <c r="V441" s="237"/>
    </row>
    <row r="442" spans="1:22" ht="27" hidden="1">
      <c r="A442" s="254" t="str">
        <f t="shared" si="81"/>
        <v>71080101024251</v>
      </c>
      <c r="B442" s="329" t="s">
        <v>439</v>
      </c>
      <c r="C442" s="285" t="s">
        <v>185</v>
      </c>
      <c r="D442" s="285" t="s">
        <v>106</v>
      </c>
      <c r="E442" s="285" t="s">
        <v>106</v>
      </c>
      <c r="F442" s="285" t="s">
        <v>140</v>
      </c>
      <c r="G442" s="285">
        <v>4251</v>
      </c>
      <c r="H442" s="221"/>
      <c r="I442" s="227"/>
      <c r="J442" s="231"/>
      <c r="K442" s="231"/>
      <c r="L442" s="273" t="s">
        <v>260</v>
      </c>
      <c r="M442" s="268"/>
      <c r="N442" s="274">
        <f>O442+P442</f>
        <v>0</v>
      </c>
      <c r="O442" s="274">
        <f>SUM(O443:O444)</f>
        <v>0</v>
      </c>
      <c r="P442" s="274">
        <f>SUM(P443:P444)</f>
        <v>0</v>
      </c>
      <c r="Q442" s="237"/>
      <c r="R442" s="237"/>
      <c r="S442" s="238"/>
      <c r="T442" s="237"/>
      <c r="U442" s="237"/>
      <c r="V442" s="237"/>
    </row>
    <row r="443" spans="1:22" ht="25.5" hidden="1">
      <c r="A443" s="254" t="str">
        <f t="shared" si="81"/>
        <v>71080101024639</v>
      </c>
      <c r="B443" s="329" t="s">
        <v>439</v>
      </c>
      <c r="C443" s="285" t="s">
        <v>185</v>
      </c>
      <c r="D443" s="285" t="s">
        <v>106</v>
      </c>
      <c r="E443" s="285" t="s">
        <v>106</v>
      </c>
      <c r="F443" s="285" t="s">
        <v>140</v>
      </c>
      <c r="G443" s="285">
        <v>4639</v>
      </c>
      <c r="H443" s="227"/>
      <c r="I443" s="228"/>
      <c r="J443" s="229"/>
      <c r="K443" s="229"/>
      <c r="L443" s="230" t="s">
        <v>217</v>
      </c>
      <c r="M443" s="226">
        <v>4511</v>
      </c>
      <c r="N443" s="223">
        <f t="shared" ref="N443:N452" si="83">O443+P443</f>
        <v>0</v>
      </c>
      <c r="O443" s="222"/>
      <c r="P443" s="222"/>
      <c r="Q443" s="237"/>
      <c r="R443" s="237"/>
      <c r="S443" s="238"/>
      <c r="T443" s="237"/>
      <c r="U443" s="237"/>
      <c r="V443" s="237"/>
    </row>
    <row r="444" spans="1:22" hidden="1">
      <c r="A444" s="254" t="str">
        <f t="shared" si="81"/>
        <v>71080101024819</v>
      </c>
      <c r="B444" s="329" t="s">
        <v>439</v>
      </c>
      <c r="C444" s="285" t="s">
        <v>185</v>
      </c>
      <c r="D444" s="285" t="s">
        <v>106</v>
      </c>
      <c r="E444" s="285" t="s">
        <v>106</v>
      </c>
      <c r="F444" s="285" t="s">
        <v>140</v>
      </c>
      <c r="G444" s="285">
        <v>4819</v>
      </c>
      <c r="H444" s="227"/>
      <c r="I444" s="228"/>
      <c r="J444" s="229"/>
      <c r="K444" s="229"/>
      <c r="L444" s="234" t="s">
        <v>134</v>
      </c>
      <c r="M444" s="220">
        <v>4861</v>
      </c>
      <c r="N444" s="223">
        <f t="shared" si="83"/>
        <v>0</v>
      </c>
      <c r="O444" s="223">
        <v>0</v>
      </c>
      <c r="P444" s="223"/>
      <c r="Q444" s="237"/>
      <c r="R444" s="237"/>
      <c r="S444" s="238"/>
      <c r="T444" s="237"/>
      <c r="U444" s="237"/>
      <c r="V444" s="237"/>
    </row>
    <row r="445" spans="1:22" ht="54" hidden="1">
      <c r="A445" s="254" t="str">
        <f t="shared" si="81"/>
        <v>71080101025112</v>
      </c>
      <c r="B445" s="329" t="s">
        <v>439</v>
      </c>
      <c r="C445" s="285" t="s">
        <v>185</v>
      </c>
      <c r="D445" s="285" t="s">
        <v>106</v>
      </c>
      <c r="E445" s="285" t="s">
        <v>106</v>
      </c>
      <c r="F445" s="285" t="s">
        <v>140</v>
      </c>
      <c r="G445" s="285">
        <v>5112</v>
      </c>
      <c r="H445" s="221"/>
      <c r="I445" s="227"/>
      <c r="J445" s="231"/>
      <c r="K445" s="231"/>
      <c r="L445" s="286" t="s">
        <v>708</v>
      </c>
      <c r="M445" s="268"/>
      <c r="N445" s="274">
        <f>O445+P445</f>
        <v>0</v>
      </c>
      <c r="O445" s="274">
        <f>SUM(O446:O448)</f>
        <v>0</v>
      </c>
      <c r="P445" s="274">
        <f>SUM(P446:P448)</f>
        <v>0</v>
      </c>
      <c r="Q445" s="237"/>
      <c r="R445" s="237"/>
      <c r="S445" s="238"/>
      <c r="T445" s="237"/>
      <c r="U445" s="237"/>
      <c r="V445" s="237"/>
    </row>
    <row r="446" spans="1:22" ht="25.5" hidden="1">
      <c r="A446" s="254" t="str">
        <f t="shared" si="81"/>
        <v>71080101025113</v>
      </c>
      <c r="B446" s="329" t="s">
        <v>439</v>
      </c>
      <c r="C446" s="285" t="s">
        <v>185</v>
      </c>
      <c r="D446" s="285" t="s">
        <v>106</v>
      </c>
      <c r="E446" s="285" t="s">
        <v>106</v>
      </c>
      <c r="F446" s="285" t="s">
        <v>140</v>
      </c>
      <c r="G446" s="285">
        <v>5113</v>
      </c>
      <c r="H446" s="221"/>
      <c r="I446" s="227"/>
      <c r="J446" s="231"/>
      <c r="K446" s="231"/>
      <c r="L446" s="230" t="s">
        <v>142</v>
      </c>
      <c r="M446" s="232">
        <v>4251</v>
      </c>
      <c r="N446" s="223">
        <f t="shared" si="83"/>
        <v>0</v>
      </c>
      <c r="O446" s="223"/>
      <c r="P446" s="223">
        <v>0</v>
      </c>
      <c r="Q446" s="237"/>
      <c r="R446" s="237"/>
      <c r="S446" s="238"/>
      <c r="T446" s="237"/>
      <c r="U446" s="237"/>
      <c r="V446" s="237"/>
    </row>
    <row r="447" spans="1:22" hidden="1">
      <c r="A447" s="254" t="str">
        <f t="shared" si="81"/>
        <v>71080101030000</v>
      </c>
      <c r="B447" s="329" t="s">
        <v>439</v>
      </c>
      <c r="C447" s="285" t="s">
        <v>185</v>
      </c>
      <c r="D447" s="285" t="s">
        <v>106</v>
      </c>
      <c r="E447" s="285" t="s">
        <v>106</v>
      </c>
      <c r="F447" s="285" t="s">
        <v>442</v>
      </c>
      <c r="G447" s="329" t="s">
        <v>440</v>
      </c>
      <c r="H447" s="304"/>
      <c r="I447" s="280"/>
      <c r="J447" s="305"/>
      <c r="K447" s="306"/>
      <c r="L447" s="275" t="s">
        <v>134</v>
      </c>
      <c r="M447" s="276">
        <v>4861</v>
      </c>
      <c r="N447" s="223">
        <f t="shared" si="83"/>
        <v>0</v>
      </c>
      <c r="O447" s="223"/>
      <c r="P447" s="223">
        <v>0</v>
      </c>
      <c r="Q447" s="237"/>
      <c r="R447" s="237"/>
      <c r="S447" s="238"/>
      <c r="T447" s="237"/>
      <c r="U447" s="237"/>
      <c r="V447" s="237"/>
    </row>
    <row r="448" spans="1:22" hidden="1">
      <c r="A448" s="254" t="str">
        <f t="shared" si="81"/>
        <v>71080101034239</v>
      </c>
      <c r="B448" s="329" t="s">
        <v>439</v>
      </c>
      <c r="C448" s="285" t="s">
        <v>185</v>
      </c>
      <c r="D448" s="285" t="s">
        <v>106</v>
      </c>
      <c r="E448" s="285" t="s">
        <v>106</v>
      </c>
      <c r="F448" s="285" t="s">
        <v>442</v>
      </c>
      <c r="G448" s="285">
        <v>4239</v>
      </c>
      <c r="H448" s="227"/>
      <c r="I448" s="228"/>
      <c r="J448" s="229"/>
      <c r="K448" s="229"/>
      <c r="L448" s="234" t="s">
        <v>174</v>
      </c>
      <c r="M448" s="220">
        <v>5113</v>
      </c>
      <c r="N448" s="223">
        <f t="shared" si="83"/>
        <v>0</v>
      </c>
      <c r="O448" s="223">
        <v>0</v>
      </c>
      <c r="P448" s="223">
        <v>0</v>
      </c>
      <c r="Q448" s="237"/>
      <c r="R448" s="237"/>
      <c r="S448" s="238"/>
      <c r="T448" s="237"/>
      <c r="U448" s="237"/>
      <c r="V448" s="237"/>
    </row>
    <row r="449" spans="1:22" ht="54" hidden="1">
      <c r="A449" s="254" t="str">
        <f>CONCATENATE(B449,C449,D449,E449,F449,G449)</f>
        <v>71080101035121</v>
      </c>
      <c r="B449" s="329" t="s">
        <v>439</v>
      </c>
      <c r="C449" s="285" t="s">
        <v>185</v>
      </c>
      <c r="D449" s="285" t="s">
        <v>106</v>
      </c>
      <c r="E449" s="285" t="s">
        <v>106</v>
      </c>
      <c r="F449" s="285" t="s">
        <v>442</v>
      </c>
      <c r="G449" s="285" t="s">
        <v>580</v>
      </c>
      <c r="H449" s="221"/>
      <c r="I449" s="227"/>
      <c r="J449" s="231"/>
      <c r="K449" s="231"/>
      <c r="L449" s="273" t="s">
        <v>584</v>
      </c>
      <c r="M449" s="268"/>
      <c r="N449" s="274">
        <f>O449+P449</f>
        <v>0</v>
      </c>
      <c r="O449" s="274">
        <f>SUM(O450)</f>
        <v>0</v>
      </c>
      <c r="P449" s="274">
        <f>SUM(P450)</f>
        <v>0</v>
      </c>
      <c r="Q449" s="237"/>
      <c r="R449" s="237"/>
      <c r="S449" s="238"/>
      <c r="T449" s="237"/>
      <c r="U449" s="237"/>
      <c r="V449" s="237"/>
    </row>
    <row r="450" spans="1:22" hidden="1">
      <c r="A450" s="254" t="str">
        <f t="shared" si="81"/>
        <v>71080200000000</v>
      </c>
      <c r="B450" s="329" t="s">
        <v>439</v>
      </c>
      <c r="C450" s="285" t="s">
        <v>185</v>
      </c>
      <c r="D450" s="285" t="s">
        <v>140</v>
      </c>
      <c r="E450" s="285" t="s">
        <v>441</v>
      </c>
      <c r="F450" s="285" t="s">
        <v>441</v>
      </c>
      <c r="G450" s="329" t="s">
        <v>440</v>
      </c>
      <c r="H450" s="227"/>
      <c r="I450" s="228"/>
      <c r="J450" s="229"/>
      <c r="K450" s="229"/>
      <c r="L450" s="275" t="s">
        <v>134</v>
      </c>
      <c r="M450" s="220">
        <v>4861</v>
      </c>
      <c r="N450" s="223">
        <f t="shared" si="83"/>
        <v>0</v>
      </c>
      <c r="O450" s="223"/>
      <c r="P450" s="223"/>
      <c r="Q450" s="237"/>
      <c r="R450" s="237"/>
      <c r="S450" s="238"/>
      <c r="T450" s="237"/>
      <c r="U450" s="237"/>
      <c r="V450" s="237"/>
    </row>
    <row r="451" spans="1:22" ht="67.5" hidden="1">
      <c r="A451" s="254" t="str">
        <f t="shared" si="81"/>
        <v>71080200000001</v>
      </c>
      <c r="B451" s="329" t="s">
        <v>439</v>
      </c>
      <c r="C451" s="285" t="s">
        <v>185</v>
      </c>
      <c r="D451" s="285" t="s">
        <v>140</v>
      </c>
      <c r="E451" s="285" t="s">
        <v>441</v>
      </c>
      <c r="F451" s="285" t="s">
        <v>441</v>
      </c>
      <c r="G451" s="329" t="s">
        <v>96</v>
      </c>
      <c r="H451" s="221"/>
      <c r="I451" s="227"/>
      <c r="J451" s="231"/>
      <c r="K451" s="231"/>
      <c r="L451" s="273" t="s">
        <v>754</v>
      </c>
      <c r="M451" s="268"/>
      <c r="N451" s="274">
        <f>O451+P451</f>
        <v>0</v>
      </c>
      <c r="O451" s="274">
        <f>SUM(O452)</f>
        <v>0</v>
      </c>
      <c r="P451" s="274">
        <f>SUM(P452)</f>
        <v>0</v>
      </c>
      <c r="Q451" s="237"/>
      <c r="R451" s="237"/>
      <c r="S451" s="238"/>
      <c r="T451" s="237"/>
      <c r="U451" s="237"/>
      <c r="V451" s="237"/>
    </row>
    <row r="452" spans="1:22" hidden="1">
      <c r="A452" s="254" t="str">
        <f t="shared" si="81"/>
        <v>71080201000000</v>
      </c>
      <c r="B452" s="329" t="s">
        <v>439</v>
      </c>
      <c r="C452" s="285" t="s">
        <v>185</v>
      </c>
      <c r="D452" s="285" t="s">
        <v>140</v>
      </c>
      <c r="E452" s="285" t="s">
        <v>106</v>
      </c>
      <c r="F452" s="285" t="s">
        <v>441</v>
      </c>
      <c r="G452" s="329" t="s">
        <v>440</v>
      </c>
      <c r="H452" s="227"/>
      <c r="I452" s="228"/>
      <c r="J452" s="229"/>
      <c r="K452" s="229"/>
      <c r="L452" s="275" t="s">
        <v>134</v>
      </c>
      <c r="M452" s="220">
        <v>4861</v>
      </c>
      <c r="N452" s="223">
        <f t="shared" si="83"/>
        <v>0</v>
      </c>
      <c r="O452" s="223"/>
      <c r="P452" s="223"/>
      <c r="Q452" s="237"/>
      <c r="R452" s="237"/>
      <c r="S452" s="238"/>
      <c r="T452" s="237"/>
      <c r="U452" s="237"/>
      <c r="V452" s="237"/>
    </row>
    <row r="453" spans="1:22">
      <c r="B453" s="329"/>
      <c r="G453" s="329"/>
      <c r="H453" s="221"/>
      <c r="I453" s="227"/>
      <c r="J453" s="231"/>
      <c r="K453" s="231"/>
      <c r="L453" s="273" t="s">
        <v>763</v>
      </c>
      <c r="M453" s="268"/>
      <c r="N453" s="274">
        <f>O453+P453</f>
        <v>0</v>
      </c>
      <c r="O453" s="274">
        <f>SUM(O454)</f>
        <v>0</v>
      </c>
      <c r="P453" s="274">
        <f>SUM(P454)</f>
        <v>0</v>
      </c>
      <c r="Q453" s="237"/>
      <c r="R453" s="237"/>
      <c r="S453" s="238"/>
      <c r="T453" s="237"/>
      <c r="U453" s="237"/>
      <c r="V453" s="237"/>
    </row>
    <row r="454" spans="1:22" ht="16.5">
      <c r="B454" s="329"/>
      <c r="G454" s="329"/>
      <c r="H454" s="227"/>
      <c r="I454" s="228"/>
      <c r="J454" s="229"/>
      <c r="K454" s="229"/>
      <c r="L454" s="234" t="s">
        <v>174</v>
      </c>
      <c r="M454" s="220">
        <v>5113</v>
      </c>
      <c r="N454" s="223">
        <f>O454+P454</f>
        <v>0</v>
      </c>
      <c r="O454" s="222"/>
      <c r="P454" s="222"/>
      <c r="Q454" s="237"/>
      <c r="R454" s="237"/>
      <c r="S454" s="238"/>
      <c r="T454" s="237"/>
      <c r="U454" s="237"/>
      <c r="V454" s="237"/>
    </row>
    <row r="455" spans="1:22" ht="27">
      <c r="A455" s="254" t="str">
        <f t="shared" si="81"/>
        <v>71080202014511</v>
      </c>
      <c r="B455" s="329" t="s">
        <v>439</v>
      </c>
      <c r="C455" s="285" t="s">
        <v>185</v>
      </c>
      <c r="D455" s="285" t="s">
        <v>140</v>
      </c>
      <c r="E455" s="285" t="s">
        <v>140</v>
      </c>
      <c r="F455" s="285" t="s">
        <v>106</v>
      </c>
      <c r="G455" s="285">
        <v>4511</v>
      </c>
      <c r="H455" s="221">
        <v>2660</v>
      </c>
      <c r="I455" s="228" t="s">
        <v>157</v>
      </c>
      <c r="J455" s="229">
        <v>6</v>
      </c>
      <c r="K455" s="229">
        <v>0</v>
      </c>
      <c r="L455" s="267" t="s">
        <v>263</v>
      </c>
      <c r="M455" s="268"/>
      <c r="N455" s="269">
        <f>+N457</f>
        <v>10593.3</v>
      </c>
      <c r="O455" s="269">
        <f>+O457</f>
        <v>3732</v>
      </c>
      <c r="P455" s="269">
        <f>+P457</f>
        <v>6861.3</v>
      </c>
      <c r="Q455" s="237"/>
      <c r="R455" s="237"/>
      <c r="S455" s="238"/>
      <c r="T455" s="237"/>
      <c r="U455" s="237"/>
      <c r="V455" s="237"/>
    </row>
    <row r="456" spans="1:22">
      <c r="A456" s="254" t="str">
        <f t="shared" si="81"/>
        <v>71080202020000</v>
      </c>
      <c r="B456" s="329" t="s">
        <v>439</v>
      </c>
      <c r="C456" s="285" t="s">
        <v>185</v>
      </c>
      <c r="D456" s="285" t="s">
        <v>140</v>
      </c>
      <c r="E456" s="285" t="s">
        <v>140</v>
      </c>
      <c r="F456" s="285" t="s">
        <v>140</v>
      </c>
      <c r="G456" s="329" t="s">
        <v>440</v>
      </c>
      <c r="H456" s="227"/>
      <c r="I456" s="228"/>
      <c r="J456" s="229"/>
      <c r="K456" s="229"/>
      <c r="L456" s="234" t="s">
        <v>110</v>
      </c>
      <c r="M456" s="220"/>
      <c r="N456" s="235"/>
      <c r="O456" s="235"/>
      <c r="P456" s="235"/>
      <c r="Q456" s="237"/>
      <c r="R456" s="237"/>
      <c r="S456" s="238"/>
      <c r="T456" s="237"/>
      <c r="U456" s="237"/>
      <c r="V456" s="237"/>
    </row>
    <row r="457" spans="1:22" ht="25.5">
      <c r="A457" s="254" t="str">
        <f t="shared" si="81"/>
        <v>71080202024639</v>
      </c>
      <c r="B457" s="329" t="s">
        <v>439</v>
      </c>
      <c r="C457" s="285" t="s">
        <v>185</v>
      </c>
      <c r="D457" s="285" t="s">
        <v>140</v>
      </c>
      <c r="E457" s="285" t="s">
        <v>140</v>
      </c>
      <c r="F457" s="285" t="s">
        <v>140</v>
      </c>
      <c r="G457" s="329" t="s">
        <v>86</v>
      </c>
      <c r="H457" s="221">
        <v>2661</v>
      </c>
      <c r="I457" s="227" t="s">
        <v>157</v>
      </c>
      <c r="J457" s="231">
        <v>6</v>
      </c>
      <c r="K457" s="231">
        <v>1</v>
      </c>
      <c r="L457" s="266" t="s">
        <v>263</v>
      </c>
      <c r="M457" s="232"/>
      <c r="N457" s="235">
        <f>+N459+N463+N469+N478+N487</f>
        <v>10593.3</v>
      </c>
      <c r="O457" s="235">
        <f t="shared" ref="O457:P457" si="84">+O459+O463+O469+O478+O487</f>
        <v>3732</v>
      </c>
      <c r="P457" s="235">
        <f t="shared" si="84"/>
        <v>6861.3</v>
      </c>
      <c r="Q457" s="237"/>
      <c r="R457" s="237"/>
      <c r="S457" s="238"/>
      <c r="T457" s="237"/>
      <c r="U457" s="237"/>
      <c r="V457" s="237"/>
    </row>
    <row r="458" spans="1:22">
      <c r="A458" s="254" t="str">
        <f t="shared" si="81"/>
        <v>71080202025113</v>
      </c>
      <c r="B458" s="329" t="s">
        <v>439</v>
      </c>
      <c r="C458" s="285" t="s">
        <v>185</v>
      </c>
      <c r="D458" s="285" t="s">
        <v>140</v>
      </c>
      <c r="E458" s="285" t="s">
        <v>140</v>
      </c>
      <c r="F458" s="285" t="s">
        <v>140</v>
      </c>
      <c r="G458" s="285">
        <v>5113</v>
      </c>
      <c r="H458" s="227"/>
      <c r="I458" s="227"/>
      <c r="J458" s="231"/>
      <c r="K458" s="231"/>
      <c r="L458" s="234" t="s">
        <v>108</v>
      </c>
      <c r="M458" s="220"/>
      <c r="N458" s="235"/>
      <c r="O458" s="235"/>
      <c r="P458" s="235"/>
      <c r="Q458" s="237"/>
      <c r="R458" s="237"/>
      <c r="S458" s="238"/>
      <c r="T458" s="237"/>
      <c r="U458" s="237"/>
      <c r="V458" s="237"/>
    </row>
    <row r="459" spans="1:22" ht="27" hidden="1">
      <c r="A459" s="254" t="str">
        <f t="shared" si="81"/>
        <v>71080203000000</v>
      </c>
      <c r="B459" s="329" t="s">
        <v>439</v>
      </c>
      <c r="C459" s="285" t="s">
        <v>185</v>
      </c>
      <c r="D459" s="285" t="s">
        <v>140</v>
      </c>
      <c r="E459" s="285" t="s">
        <v>442</v>
      </c>
      <c r="F459" s="285" t="s">
        <v>441</v>
      </c>
      <c r="G459" s="329" t="s">
        <v>440</v>
      </c>
      <c r="H459" s="221"/>
      <c r="I459" s="271"/>
      <c r="J459" s="272"/>
      <c r="K459" s="272"/>
      <c r="L459" s="273" t="s">
        <v>264</v>
      </c>
      <c r="M459" s="268"/>
      <c r="N459" s="274">
        <f>O459+P459</f>
        <v>0</v>
      </c>
      <c r="O459" s="274">
        <f>SUM(O460:O462)</f>
        <v>0</v>
      </c>
      <c r="P459" s="274">
        <f>SUM(P460:P462)</f>
        <v>0</v>
      </c>
      <c r="Q459" s="237"/>
      <c r="R459" s="237"/>
      <c r="S459" s="238"/>
      <c r="T459" s="237"/>
      <c r="U459" s="237"/>
      <c r="V459" s="237"/>
    </row>
    <row r="460" spans="1:22" ht="30.75" hidden="1" customHeight="1">
      <c r="A460" s="254" t="str">
        <f t="shared" si="81"/>
        <v>71080203000001</v>
      </c>
      <c r="B460" s="329" t="s">
        <v>439</v>
      </c>
      <c r="C460" s="285" t="s">
        <v>185</v>
      </c>
      <c r="D460" s="285" t="s">
        <v>140</v>
      </c>
      <c r="E460" s="285" t="s">
        <v>442</v>
      </c>
      <c r="F460" s="285" t="s">
        <v>441</v>
      </c>
      <c r="G460" s="329" t="s">
        <v>96</v>
      </c>
      <c r="H460" s="221"/>
      <c r="I460" s="227"/>
      <c r="J460" s="231"/>
      <c r="K460" s="231"/>
      <c r="L460" s="234" t="s">
        <v>142</v>
      </c>
      <c r="M460" s="232">
        <v>4251</v>
      </c>
      <c r="N460" s="223">
        <f t="shared" ref="N460:N476" si="85">O460+P460</f>
        <v>0</v>
      </c>
      <c r="O460" s="223"/>
      <c r="P460" s="223"/>
      <c r="Q460" s="237"/>
      <c r="R460" s="237"/>
      <c r="S460" s="238"/>
      <c r="T460" s="237"/>
      <c r="U460" s="237"/>
      <c r="V460" s="237"/>
    </row>
    <row r="461" spans="1:22" hidden="1">
      <c r="A461" s="254" t="str">
        <f t="shared" si="81"/>
        <v>71080203010000</v>
      </c>
      <c r="B461" s="329" t="s">
        <v>439</v>
      </c>
      <c r="C461" s="285" t="s">
        <v>185</v>
      </c>
      <c r="D461" s="285" t="s">
        <v>140</v>
      </c>
      <c r="E461" s="285" t="s">
        <v>442</v>
      </c>
      <c r="F461" s="285" t="s">
        <v>106</v>
      </c>
      <c r="G461" s="329" t="s">
        <v>440</v>
      </c>
      <c r="H461" s="279"/>
      <c r="I461" s="280"/>
      <c r="J461" s="281"/>
      <c r="K461" s="282"/>
      <c r="L461" s="283" t="s">
        <v>240</v>
      </c>
      <c r="M461" s="276">
        <v>4269</v>
      </c>
      <c r="N461" s="223">
        <f t="shared" si="85"/>
        <v>0</v>
      </c>
      <c r="O461" s="223"/>
      <c r="P461" s="223"/>
      <c r="Q461" s="237"/>
      <c r="R461" s="237"/>
      <c r="S461" s="238"/>
      <c r="T461" s="237"/>
      <c r="U461" s="237"/>
      <c r="V461" s="237"/>
    </row>
    <row r="462" spans="1:22" ht="25.5" hidden="1">
      <c r="A462" s="254" t="str">
        <f t="shared" si="81"/>
        <v>71080203014511</v>
      </c>
      <c r="B462" s="329" t="s">
        <v>439</v>
      </c>
      <c r="C462" s="285" t="s">
        <v>185</v>
      </c>
      <c r="D462" s="285" t="s">
        <v>140</v>
      </c>
      <c r="E462" s="285" t="s">
        <v>442</v>
      </c>
      <c r="F462" s="285" t="s">
        <v>106</v>
      </c>
      <c r="G462" s="285">
        <v>4511</v>
      </c>
      <c r="H462" s="279"/>
      <c r="I462" s="280"/>
      <c r="J462" s="281"/>
      <c r="K462" s="282"/>
      <c r="L462" s="283" t="s">
        <v>267</v>
      </c>
      <c r="M462" s="276">
        <v>4521</v>
      </c>
      <c r="N462" s="223">
        <f t="shared" si="85"/>
        <v>0</v>
      </c>
      <c r="O462" s="223"/>
      <c r="P462" s="223"/>
      <c r="Q462" s="237"/>
      <c r="R462" s="237"/>
      <c r="S462" s="238"/>
      <c r="T462" s="237"/>
      <c r="U462" s="237"/>
      <c r="V462" s="237"/>
    </row>
    <row r="463" spans="1:22" ht="27" hidden="1">
      <c r="A463" s="254" t="str">
        <f t="shared" si="81"/>
        <v>71080203020000</v>
      </c>
      <c r="B463" s="329" t="s">
        <v>439</v>
      </c>
      <c r="C463" s="285" t="s">
        <v>185</v>
      </c>
      <c r="D463" s="285" t="s">
        <v>140</v>
      </c>
      <c r="E463" s="285" t="s">
        <v>442</v>
      </c>
      <c r="F463" s="285" t="s">
        <v>140</v>
      </c>
      <c r="G463" s="329" t="s">
        <v>440</v>
      </c>
      <c r="H463" s="221"/>
      <c r="I463" s="271"/>
      <c r="J463" s="272"/>
      <c r="K463" s="272"/>
      <c r="L463" s="273" t="s">
        <v>265</v>
      </c>
      <c r="M463" s="268"/>
      <c r="N463" s="274">
        <f>O463+P463</f>
        <v>0</v>
      </c>
      <c r="O463" s="274">
        <f>SUM(O464:O468)</f>
        <v>0</v>
      </c>
      <c r="P463" s="274">
        <f>SUM(P464:P468)</f>
        <v>0</v>
      </c>
      <c r="Q463" s="237"/>
      <c r="R463" s="237"/>
      <c r="S463" s="238"/>
      <c r="T463" s="237"/>
      <c r="U463" s="237"/>
      <c r="V463" s="237"/>
    </row>
    <row r="464" spans="1:22" ht="24.75" hidden="1" customHeight="1">
      <c r="A464" s="254" t="str">
        <f t="shared" si="81"/>
        <v>71080203025113</v>
      </c>
      <c r="B464" s="329" t="s">
        <v>439</v>
      </c>
      <c r="C464" s="285" t="s">
        <v>185</v>
      </c>
      <c r="D464" s="285" t="s">
        <v>140</v>
      </c>
      <c r="E464" s="285" t="s">
        <v>442</v>
      </c>
      <c r="F464" s="285" t="s">
        <v>140</v>
      </c>
      <c r="G464" s="285">
        <v>5113</v>
      </c>
      <c r="H464" s="221"/>
      <c r="I464" s="227"/>
      <c r="J464" s="231"/>
      <c r="K464" s="231"/>
      <c r="L464" s="234" t="s">
        <v>142</v>
      </c>
      <c r="M464" s="232">
        <v>4251</v>
      </c>
      <c r="N464" s="223">
        <f t="shared" si="85"/>
        <v>0</v>
      </c>
      <c r="O464" s="223"/>
      <c r="P464" s="223">
        <v>0</v>
      </c>
      <c r="Q464" s="237"/>
      <c r="R464" s="237"/>
      <c r="S464" s="238"/>
      <c r="T464" s="237"/>
      <c r="U464" s="237"/>
      <c r="V464" s="237"/>
    </row>
    <row r="465" spans="1:22" hidden="1">
      <c r="A465" s="254" t="str">
        <f t="shared" si="81"/>
        <v>71080203025129</v>
      </c>
      <c r="B465" s="329" t="s">
        <v>439</v>
      </c>
      <c r="C465" s="285" t="s">
        <v>185</v>
      </c>
      <c r="D465" s="285" t="s">
        <v>140</v>
      </c>
      <c r="E465" s="285" t="s">
        <v>442</v>
      </c>
      <c r="F465" s="285" t="s">
        <v>140</v>
      </c>
      <c r="G465" s="285">
        <v>5129</v>
      </c>
      <c r="H465" s="221"/>
      <c r="I465" s="227"/>
      <c r="J465" s="231"/>
      <c r="K465" s="231"/>
      <c r="L465" s="234" t="s">
        <v>240</v>
      </c>
      <c r="M465" s="232">
        <v>4269</v>
      </c>
      <c r="N465" s="223">
        <f t="shared" si="85"/>
        <v>0</v>
      </c>
      <c r="O465" s="223"/>
      <c r="P465" s="223"/>
      <c r="Q465" s="237"/>
      <c r="R465" s="237"/>
      <c r="S465" s="238"/>
      <c r="T465" s="237"/>
      <c r="U465" s="237"/>
      <c r="V465" s="237"/>
    </row>
    <row r="466" spans="1:22" ht="25.5" hidden="1">
      <c r="A466" s="254" t="str">
        <f t="shared" si="81"/>
        <v>71080204000000</v>
      </c>
      <c r="B466" s="329" t="s">
        <v>439</v>
      </c>
      <c r="C466" s="285" t="s">
        <v>185</v>
      </c>
      <c r="D466" s="285" t="s">
        <v>140</v>
      </c>
      <c r="E466" s="285" t="s">
        <v>155</v>
      </c>
      <c r="F466" s="285" t="s">
        <v>441</v>
      </c>
      <c r="G466" s="329" t="s">
        <v>440</v>
      </c>
      <c r="H466" s="221"/>
      <c r="I466" s="227"/>
      <c r="J466" s="231"/>
      <c r="K466" s="231"/>
      <c r="L466" s="283" t="s">
        <v>267</v>
      </c>
      <c r="M466" s="276">
        <v>4521</v>
      </c>
      <c r="N466" s="223">
        <f t="shared" si="85"/>
        <v>0</v>
      </c>
      <c r="O466" s="223"/>
      <c r="P466" s="223"/>
      <c r="Q466" s="237"/>
      <c r="R466" s="237"/>
      <c r="S466" s="238"/>
      <c r="T466" s="237"/>
      <c r="U466" s="237"/>
      <c r="V466" s="237"/>
    </row>
    <row r="467" spans="1:22" hidden="1">
      <c r="A467" s="254" t="str">
        <f t="shared" si="81"/>
        <v>71080204000001</v>
      </c>
      <c r="B467" s="329" t="s">
        <v>439</v>
      </c>
      <c r="C467" s="285" t="s">
        <v>185</v>
      </c>
      <c r="D467" s="285" t="s">
        <v>140</v>
      </c>
      <c r="E467" s="285" t="s">
        <v>155</v>
      </c>
      <c r="F467" s="285" t="s">
        <v>441</v>
      </c>
      <c r="G467" s="329" t="s">
        <v>96</v>
      </c>
      <c r="H467" s="221"/>
      <c r="I467" s="227"/>
      <c r="J467" s="231"/>
      <c r="K467" s="231"/>
      <c r="L467" s="234" t="s">
        <v>173</v>
      </c>
      <c r="M467" s="220">
        <v>5112</v>
      </c>
      <c r="N467" s="223">
        <f t="shared" si="85"/>
        <v>0</v>
      </c>
      <c r="O467" s="223">
        <v>0</v>
      </c>
      <c r="P467" s="223"/>
      <c r="Q467" s="237"/>
      <c r="R467" s="237"/>
      <c r="S467" s="238"/>
      <c r="T467" s="237"/>
      <c r="U467" s="237"/>
      <c r="V467" s="237"/>
    </row>
    <row r="468" spans="1:22" hidden="1">
      <c r="A468" s="254" t="str">
        <f t="shared" si="81"/>
        <v>71080204010000</v>
      </c>
      <c r="B468" s="329" t="s">
        <v>439</v>
      </c>
      <c r="C468" s="285" t="s">
        <v>185</v>
      </c>
      <c r="D468" s="285" t="s">
        <v>140</v>
      </c>
      <c r="E468" s="285" t="s">
        <v>155</v>
      </c>
      <c r="F468" s="285" t="s">
        <v>106</v>
      </c>
      <c r="G468" s="329" t="s">
        <v>440</v>
      </c>
      <c r="H468" s="221"/>
      <c r="I468" s="227"/>
      <c r="J468" s="231"/>
      <c r="K468" s="231"/>
      <c r="L468" s="230" t="s">
        <v>174</v>
      </c>
      <c r="M468" s="276">
        <v>5113</v>
      </c>
      <c r="N468" s="223">
        <f t="shared" si="85"/>
        <v>0</v>
      </c>
      <c r="O468" s="223">
        <v>0</v>
      </c>
      <c r="P468" s="223"/>
      <c r="Q468" s="237"/>
      <c r="R468" s="237"/>
      <c r="S468" s="238"/>
      <c r="T468" s="237"/>
      <c r="U468" s="237"/>
      <c r="V468" s="237"/>
    </row>
    <row r="469" spans="1:22" ht="27">
      <c r="A469" s="254" t="str">
        <f t="shared" si="81"/>
        <v>71080204014216</v>
      </c>
      <c r="B469" s="329" t="s">
        <v>439</v>
      </c>
      <c r="C469" s="285" t="s">
        <v>185</v>
      </c>
      <c r="D469" s="285" t="s">
        <v>140</v>
      </c>
      <c r="E469" s="285" t="s">
        <v>155</v>
      </c>
      <c r="F469" s="285" t="s">
        <v>106</v>
      </c>
      <c r="G469" s="285">
        <v>4216</v>
      </c>
      <c r="H469" s="221"/>
      <c r="I469" s="271"/>
      <c r="J469" s="272"/>
      <c r="K469" s="272"/>
      <c r="L469" s="273" t="s">
        <v>266</v>
      </c>
      <c r="M469" s="268"/>
      <c r="N469" s="274">
        <f>O469+P469</f>
        <v>10593.3</v>
      </c>
      <c r="O469" s="274">
        <f>SUM(O470:O477)</f>
        <v>3732</v>
      </c>
      <c r="P469" s="274">
        <f>SUM(P470:P477)</f>
        <v>6861.3</v>
      </c>
      <c r="Q469" s="237"/>
      <c r="R469" s="237"/>
      <c r="S469" s="238"/>
      <c r="T469" s="237"/>
      <c r="U469" s="237"/>
      <c r="V469" s="237"/>
    </row>
    <row r="470" spans="1:22" hidden="1">
      <c r="A470" s="254" t="str">
        <f t="shared" si="81"/>
        <v>71080204014239</v>
      </c>
      <c r="B470" s="329" t="s">
        <v>439</v>
      </c>
      <c r="C470" s="285" t="s">
        <v>185</v>
      </c>
      <c r="D470" s="285" t="s">
        <v>140</v>
      </c>
      <c r="E470" s="285" t="s">
        <v>155</v>
      </c>
      <c r="F470" s="285" t="s">
        <v>106</v>
      </c>
      <c r="G470" s="285">
        <v>4239</v>
      </c>
      <c r="H470" s="221"/>
      <c r="I470" s="227"/>
      <c r="J470" s="231"/>
      <c r="K470" s="231"/>
      <c r="L470" s="230" t="s">
        <v>125</v>
      </c>
      <c r="M470" s="220">
        <v>4239</v>
      </c>
      <c r="N470" s="223">
        <f t="shared" si="85"/>
        <v>0</v>
      </c>
      <c r="O470" s="223"/>
      <c r="P470" s="223"/>
      <c r="Q470" s="237"/>
      <c r="R470" s="237"/>
      <c r="S470" s="238"/>
      <c r="T470" s="237"/>
      <c r="U470" s="237"/>
      <c r="V470" s="237"/>
    </row>
    <row r="471" spans="1:22" ht="25.5">
      <c r="A471" s="254" t="str">
        <f t="shared" si="81"/>
        <v>71080204014269</v>
      </c>
      <c r="B471" s="285" t="s">
        <v>439</v>
      </c>
      <c r="C471" s="285" t="s">
        <v>185</v>
      </c>
      <c r="D471" s="285" t="s">
        <v>140</v>
      </c>
      <c r="E471" s="285" t="s">
        <v>155</v>
      </c>
      <c r="F471" s="285" t="s">
        <v>106</v>
      </c>
      <c r="G471" s="285">
        <v>4269</v>
      </c>
      <c r="H471" s="221"/>
      <c r="I471" s="227"/>
      <c r="J471" s="231"/>
      <c r="K471" s="231"/>
      <c r="L471" s="234" t="s">
        <v>142</v>
      </c>
      <c r="M471" s="232">
        <v>4251</v>
      </c>
      <c r="N471" s="223">
        <f t="shared" si="85"/>
        <v>3732</v>
      </c>
      <c r="O471" s="223">
        <v>3732</v>
      </c>
      <c r="P471" s="223"/>
      <c r="Q471" s="237"/>
      <c r="R471" s="237"/>
      <c r="S471" s="238"/>
      <c r="T471" s="237"/>
      <c r="U471" s="237"/>
      <c r="V471" s="237"/>
    </row>
    <row r="472" spans="1:22" hidden="1">
      <c r="A472" s="254" t="str">
        <f t="shared" si="81"/>
        <v>71080204014639</v>
      </c>
      <c r="B472" s="329" t="s">
        <v>439</v>
      </c>
      <c r="C472" s="285" t="s">
        <v>185</v>
      </c>
      <c r="D472" s="285" t="s">
        <v>140</v>
      </c>
      <c r="E472" s="285" t="s">
        <v>155</v>
      </c>
      <c r="F472" s="285" t="s">
        <v>106</v>
      </c>
      <c r="G472" s="285">
        <v>4639</v>
      </c>
      <c r="H472" s="221"/>
      <c r="I472" s="227"/>
      <c r="J472" s="231"/>
      <c r="K472" s="231"/>
      <c r="L472" s="234" t="s">
        <v>240</v>
      </c>
      <c r="M472" s="232">
        <v>4269</v>
      </c>
      <c r="N472" s="223">
        <f t="shared" si="85"/>
        <v>0</v>
      </c>
      <c r="O472" s="223"/>
      <c r="P472" s="223"/>
      <c r="Q472" s="237"/>
      <c r="R472" s="237"/>
      <c r="S472" s="238"/>
      <c r="T472" s="237"/>
      <c r="U472" s="237"/>
      <c r="V472" s="237"/>
    </row>
    <row r="473" spans="1:22" ht="25.5" hidden="1">
      <c r="A473" s="254" t="str">
        <f t="shared" si="81"/>
        <v>71080204014819</v>
      </c>
      <c r="B473" s="329" t="s">
        <v>439</v>
      </c>
      <c r="C473" s="285" t="s">
        <v>185</v>
      </c>
      <c r="D473" s="285" t="s">
        <v>140</v>
      </c>
      <c r="E473" s="285" t="s">
        <v>155</v>
      </c>
      <c r="F473" s="285" t="s">
        <v>106</v>
      </c>
      <c r="G473" s="329" t="s">
        <v>88</v>
      </c>
      <c r="H473" s="221"/>
      <c r="I473" s="227"/>
      <c r="J473" s="231"/>
      <c r="K473" s="231"/>
      <c r="L473" s="234" t="s">
        <v>267</v>
      </c>
      <c r="M473" s="232">
        <v>4521</v>
      </c>
      <c r="N473" s="223">
        <f t="shared" si="85"/>
        <v>0</v>
      </c>
      <c r="O473" s="223"/>
      <c r="P473" s="223"/>
      <c r="Q473" s="237"/>
      <c r="R473" s="237"/>
      <c r="S473" s="238"/>
      <c r="T473" s="237"/>
      <c r="U473" s="237"/>
      <c r="V473" s="237"/>
    </row>
    <row r="474" spans="1:22" ht="25.5" hidden="1">
      <c r="A474" s="254" t="str">
        <f t="shared" si="81"/>
        <v>71080204020000</v>
      </c>
      <c r="B474" s="329" t="s">
        <v>439</v>
      </c>
      <c r="C474" s="285" t="s">
        <v>185</v>
      </c>
      <c r="D474" s="285" t="s">
        <v>140</v>
      </c>
      <c r="E474" s="285" t="s">
        <v>155</v>
      </c>
      <c r="F474" s="285" t="s">
        <v>140</v>
      </c>
      <c r="G474" s="329" t="s">
        <v>440</v>
      </c>
      <c r="H474" s="221"/>
      <c r="I474" s="227"/>
      <c r="J474" s="231"/>
      <c r="K474" s="231"/>
      <c r="L474" s="234" t="s">
        <v>219</v>
      </c>
      <c r="M474" s="220">
        <v>4819</v>
      </c>
      <c r="N474" s="223">
        <f t="shared" si="85"/>
        <v>0</v>
      </c>
      <c r="O474" s="223"/>
      <c r="P474" s="223"/>
      <c r="Q474" s="237"/>
      <c r="R474" s="237"/>
      <c r="S474" s="238"/>
      <c r="T474" s="237"/>
      <c r="U474" s="237"/>
      <c r="V474" s="237"/>
    </row>
    <row r="475" spans="1:22" hidden="1">
      <c r="A475" s="254" t="str">
        <f t="shared" si="81"/>
        <v>71080204024511</v>
      </c>
      <c r="B475" s="329" t="s">
        <v>439</v>
      </c>
      <c r="C475" s="285" t="s">
        <v>185</v>
      </c>
      <c r="D475" s="285" t="s">
        <v>140</v>
      </c>
      <c r="E475" s="285" t="s">
        <v>155</v>
      </c>
      <c r="F475" s="285" t="s">
        <v>140</v>
      </c>
      <c r="G475" s="285">
        <v>4511</v>
      </c>
      <c r="H475" s="227"/>
      <c r="I475" s="227"/>
      <c r="J475" s="231"/>
      <c r="K475" s="231"/>
      <c r="L475" s="234" t="s">
        <v>173</v>
      </c>
      <c r="M475" s="220">
        <v>5112</v>
      </c>
      <c r="N475" s="223">
        <f t="shared" si="85"/>
        <v>0</v>
      </c>
      <c r="O475" s="223"/>
      <c r="P475" s="223"/>
      <c r="Q475" s="237"/>
      <c r="R475" s="237"/>
      <c r="S475" s="238"/>
      <c r="T475" s="237"/>
      <c r="U475" s="237"/>
      <c r="V475" s="237"/>
    </row>
    <row r="476" spans="1:22" ht="16.5">
      <c r="A476" s="254" t="str">
        <f t="shared" si="81"/>
        <v>71080204030000</v>
      </c>
      <c r="B476" s="329" t="s">
        <v>439</v>
      </c>
      <c r="C476" s="285" t="s">
        <v>185</v>
      </c>
      <c r="D476" s="285" t="s">
        <v>140</v>
      </c>
      <c r="E476" s="285" t="s">
        <v>155</v>
      </c>
      <c r="F476" s="285" t="s">
        <v>442</v>
      </c>
      <c r="G476" s="329" t="s">
        <v>440</v>
      </c>
      <c r="H476" s="227"/>
      <c r="I476" s="227"/>
      <c r="J476" s="231"/>
      <c r="K476" s="231"/>
      <c r="L476" s="234" t="s">
        <v>174</v>
      </c>
      <c r="M476" s="220">
        <v>5113</v>
      </c>
      <c r="N476" s="223">
        <f t="shared" si="85"/>
        <v>6057.3</v>
      </c>
      <c r="O476" s="222"/>
      <c r="P476" s="222">
        <v>6057.3</v>
      </c>
      <c r="Q476" s="237"/>
      <c r="R476" s="237"/>
      <c r="S476" s="238"/>
      <c r="T476" s="237"/>
      <c r="U476" s="237"/>
      <c r="V476" s="237"/>
    </row>
    <row r="477" spans="1:22">
      <c r="A477" s="254" t="str">
        <f t="shared" si="81"/>
        <v>71080204035113</v>
      </c>
      <c r="B477" s="329" t="s">
        <v>439</v>
      </c>
      <c r="C477" s="285" t="s">
        <v>185</v>
      </c>
      <c r="D477" s="285" t="s">
        <v>140</v>
      </c>
      <c r="E477" s="285" t="s">
        <v>155</v>
      </c>
      <c r="F477" s="285" t="s">
        <v>442</v>
      </c>
      <c r="G477" s="285">
        <v>5113</v>
      </c>
      <c r="H477" s="221"/>
      <c r="I477" s="227"/>
      <c r="J477" s="231"/>
      <c r="K477" s="231"/>
      <c r="L477" s="234" t="s">
        <v>268</v>
      </c>
      <c r="M477" s="232">
        <v>5129</v>
      </c>
      <c r="N477" s="223">
        <f>O477+P477</f>
        <v>804</v>
      </c>
      <c r="O477" s="223"/>
      <c r="P477" s="223">
        <v>804</v>
      </c>
      <c r="Q477" s="237"/>
      <c r="R477" s="237"/>
      <c r="S477" s="238"/>
      <c r="T477" s="237"/>
      <c r="U477" s="237"/>
      <c r="V477" s="237"/>
    </row>
    <row r="478" spans="1:22" ht="27" hidden="1">
      <c r="A478" s="254" t="str">
        <f t="shared" si="81"/>
        <v>71080205000000</v>
      </c>
      <c r="B478" s="329" t="s">
        <v>439</v>
      </c>
      <c r="C478" s="285" t="s">
        <v>185</v>
      </c>
      <c r="D478" s="285" t="s">
        <v>140</v>
      </c>
      <c r="E478" s="285" t="s">
        <v>149</v>
      </c>
      <c r="F478" s="285" t="s">
        <v>441</v>
      </c>
      <c r="G478" s="329" t="s">
        <v>440</v>
      </c>
      <c r="H478" s="221"/>
      <c r="I478" s="271"/>
      <c r="J478" s="272"/>
      <c r="K478" s="272"/>
      <c r="L478" s="273" t="s">
        <v>269</v>
      </c>
      <c r="M478" s="268"/>
      <c r="N478" s="274">
        <f>O478+P478</f>
        <v>0</v>
      </c>
      <c r="O478" s="274">
        <f>SUM(O479:O486)</f>
        <v>0</v>
      </c>
      <c r="P478" s="274">
        <f>SUM(P479:P486)</f>
        <v>0</v>
      </c>
      <c r="Q478" s="237"/>
      <c r="R478" s="237"/>
      <c r="S478" s="238"/>
      <c r="T478" s="237"/>
      <c r="U478" s="237"/>
      <c r="V478" s="237"/>
    </row>
    <row r="479" spans="1:22" hidden="1">
      <c r="A479" s="254" t="str">
        <f t="shared" si="81"/>
        <v>71080205000001</v>
      </c>
      <c r="B479" s="329" t="s">
        <v>439</v>
      </c>
      <c r="C479" s="285" t="s">
        <v>185</v>
      </c>
      <c r="D479" s="285" t="s">
        <v>140</v>
      </c>
      <c r="E479" s="285" t="s">
        <v>149</v>
      </c>
      <c r="F479" s="285" t="s">
        <v>441</v>
      </c>
      <c r="G479" s="329" t="s">
        <v>96</v>
      </c>
      <c r="H479" s="227"/>
      <c r="I479" s="227"/>
      <c r="J479" s="231"/>
      <c r="K479" s="231"/>
      <c r="L479" s="230" t="s">
        <v>122</v>
      </c>
      <c r="M479" s="226">
        <v>4234</v>
      </c>
      <c r="N479" s="223">
        <f>O479+P479</f>
        <v>0</v>
      </c>
      <c r="O479" s="223"/>
      <c r="P479" s="223"/>
      <c r="Q479" s="237"/>
      <c r="R479" s="237"/>
      <c r="S479" s="238"/>
      <c r="T479" s="237"/>
      <c r="U479" s="237"/>
      <c r="V479" s="237"/>
    </row>
    <row r="480" spans="1:22" ht="25.5" hidden="1">
      <c r="A480" s="254" t="str">
        <f t="shared" si="81"/>
        <v>71080205010000</v>
      </c>
      <c r="B480" s="329" t="s">
        <v>439</v>
      </c>
      <c r="C480" s="285" t="s">
        <v>185</v>
      </c>
      <c r="D480" s="285" t="s">
        <v>140</v>
      </c>
      <c r="E480" s="285" t="s">
        <v>149</v>
      </c>
      <c r="F480" s="285" t="s">
        <v>106</v>
      </c>
      <c r="G480" s="329" t="s">
        <v>440</v>
      </c>
      <c r="H480" s="227"/>
      <c r="I480" s="227"/>
      <c r="J480" s="231"/>
      <c r="K480" s="231"/>
      <c r="L480" s="234" t="s">
        <v>142</v>
      </c>
      <c r="M480" s="220">
        <v>4251</v>
      </c>
      <c r="N480" s="223">
        <f t="shared" ref="N480:N489" si="86">O480+P480</f>
        <v>0</v>
      </c>
      <c r="O480" s="223"/>
      <c r="P480" s="223">
        <v>0</v>
      </c>
      <c r="Q480" s="237"/>
      <c r="R480" s="237"/>
      <c r="S480" s="238"/>
      <c r="T480" s="237"/>
      <c r="U480" s="237"/>
      <c r="V480" s="237"/>
    </row>
    <row r="481" spans="1:22" hidden="1">
      <c r="A481" s="254" t="str">
        <f t="shared" si="81"/>
        <v>71080205014511</v>
      </c>
      <c r="B481" s="329" t="s">
        <v>439</v>
      </c>
      <c r="C481" s="285" t="s">
        <v>185</v>
      </c>
      <c r="D481" s="285" t="s">
        <v>140</v>
      </c>
      <c r="E481" s="285" t="s">
        <v>149</v>
      </c>
      <c r="F481" s="285" t="s">
        <v>106</v>
      </c>
      <c r="G481" s="285">
        <v>4511</v>
      </c>
      <c r="H481" s="221"/>
      <c r="I481" s="227"/>
      <c r="J481" s="231"/>
      <c r="K481" s="231"/>
      <c r="L481" s="234" t="s">
        <v>240</v>
      </c>
      <c r="M481" s="276">
        <v>4269</v>
      </c>
      <c r="N481" s="223">
        <f t="shared" si="86"/>
        <v>0</v>
      </c>
      <c r="O481" s="223"/>
      <c r="P481" s="223"/>
      <c r="Q481" s="237"/>
      <c r="R481" s="237"/>
      <c r="S481" s="238"/>
      <c r="T481" s="237"/>
      <c r="U481" s="237"/>
      <c r="V481" s="237"/>
    </row>
    <row r="482" spans="1:22" ht="25.5" hidden="1">
      <c r="A482" s="254" t="str">
        <f t="shared" si="81"/>
        <v>71080205020000</v>
      </c>
      <c r="B482" s="329" t="s">
        <v>439</v>
      </c>
      <c r="C482" s="285" t="s">
        <v>185</v>
      </c>
      <c r="D482" s="285" t="s">
        <v>140</v>
      </c>
      <c r="E482" s="285" t="s">
        <v>149</v>
      </c>
      <c r="F482" s="285" t="s">
        <v>140</v>
      </c>
      <c r="G482" s="329" t="s">
        <v>440</v>
      </c>
      <c r="H482" s="221"/>
      <c r="I482" s="227"/>
      <c r="J482" s="231"/>
      <c r="K482" s="231"/>
      <c r="L482" s="234" t="s">
        <v>267</v>
      </c>
      <c r="M482" s="276">
        <v>4521</v>
      </c>
      <c r="N482" s="223">
        <f t="shared" si="86"/>
        <v>0</v>
      </c>
      <c r="O482" s="223"/>
      <c r="P482" s="223"/>
      <c r="Q482" s="237"/>
      <c r="R482" s="237"/>
      <c r="S482" s="238"/>
      <c r="T482" s="237"/>
      <c r="U482" s="237"/>
      <c r="V482" s="237"/>
    </row>
    <row r="483" spans="1:22" hidden="1">
      <c r="A483" s="254" t="str">
        <f t="shared" si="81"/>
        <v>71080205024511</v>
      </c>
      <c r="B483" s="329" t="s">
        <v>439</v>
      </c>
      <c r="C483" s="285" t="s">
        <v>185</v>
      </c>
      <c r="D483" s="285" t="s">
        <v>140</v>
      </c>
      <c r="E483" s="285" t="s">
        <v>149</v>
      </c>
      <c r="F483" s="285" t="s">
        <v>140</v>
      </c>
      <c r="G483" s="285">
        <v>4511</v>
      </c>
      <c r="H483" s="227"/>
      <c r="I483" s="227"/>
      <c r="J483" s="231"/>
      <c r="K483" s="231"/>
      <c r="L483" s="230" t="s">
        <v>211</v>
      </c>
      <c r="M483" s="226">
        <v>4639</v>
      </c>
      <c r="N483" s="223">
        <f t="shared" si="86"/>
        <v>0</v>
      </c>
      <c r="O483" s="223"/>
      <c r="P483" s="223"/>
      <c r="Q483" s="237"/>
      <c r="R483" s="237"/>
      <c r="S483" s="238"/>
      <c r="T483" s="237"/>
      <c r="U483" s="237"/>
      <c r="V483" s="237"/>
    </row>
    <row r="484" spans="1:22" hidden="1">
      <c r="A484" s="254" t="str">
        <f t="shared" si="81"/>
        <v>71090201044239</v>
      </c>
      <c r="B484" s="329" t="s">
        <v>439</v>
      </c>
      <c r="C484" s="285" t="s">
        <v>187</v>
      </c>
      <c r="D484" s="285" t="s">
        <v>140</v>
      </c>
      <c r="E484" s="285" t="s">
        <v>106</v>
      </c>
      <c r="F484" s="285" t="s">
        <v>155</v>
      </c>
      <c r="G484" s="285">
        <v>4239</v>
      </c>
      <c r="H484" s="227"/>
      <c r="I484" s="228"/>
      <c r="J484" s="229"/>
      <c r="K484" s="229"/>
      <c r="L484" s="234" t="s">
        <v>134</v>
      </c>
      <c r="M484" s="220">
        <v>4861</v>
      </c>
      <c r="N484" s="223">
        <f t="shared" si="86"/>
        <v>0</v>
      </c>
      <c r="O484" s="223"/>
      <c r="P484" s="223"/>
      <c r="Q484" s="237"/>
      <c r="R484" s="237"/>
      <c r="S484" s="238"/>
      <c r="T484" s="237"/>
      <c r="U484" s="237"/>
      <c r="V484" s="237"/>
    </row>
    <row r="485" spans="1:22" hidden="1">
      <c r="B485" s="329"/>
      <c r="H485" s="304"/>
      <c r="I485" s="280"/>
      <c r="J485" s="305"/>
      <c r="K485" s="306"/>
      <c r="L485" s="234" t="s">
        <v>173</v>
      </c>
      <c r="M485" s="220">
        <v>5112</v>
      </c>
      <c r="N485" s="223">
        <f t="shared" si="86"/>
        <v>0</v>
      </c>
      <c r="O485" s="223"/>
      <c r="P485" s="223"/>
      <c r="Q485" s="237"/>
      <c r="R485" s="237"/>
      <c r="S485" s="238"/>
      <c r="T485" s="237"/>
      <c r="U485" s="237"/>
      <c r="V485" s="237"/>
    </row>
    <row r="486" spans="1:22" hidden="1">
      <c r="B486" s="329"/>
      <c r="H486" s="227"/>
      <c r="I486" s="227"/>
      <c r="J486" s="231"/>
      <c r="K486" s="231"/>
      <c r="L486" s="234" t="s">
        <v>174</v>
      </c>
      <c r="M486" s="220">
        <v>5113</v>
      </c>
      <c r="N486" s="223">
        <f t="shared" si="86"/>
        <v>0</v>
      </c>
      <c r="O486" s="223"/>
      <c r="P486" s="223"/>
      <c r="Q486" s="237"/>
      <c r="R486" s="237"/>
      <c r="S486" s="238"/>
      <c r="T486" s="237"/>
      <c r="U486" s="237"/>
      <c r="V486" s="237"/>
    </row>
    <row r="487" spans="1:22" hidden="1">
      <c r="A487" s="254" t="str">
        <f t="shared" si="81"/>
        <v>71080207000000</v>
      </c>
      <c r="B487" s="329" t="s">
        <v>439</v>
      </c>
      <c r="C487" s="285" t="s">
        <v>185</v>
      </c>
      <c r="D487" s="285" t="s">
        <v>140</v>
      </c>
      <c r="E487" s="285" t="s">
        <v>183</v>
      </c>
      <c r="F487" s="285" t="s">
        <v>441</v>
      </c>
      <c r="G487" s="329" t="s">
        <v>440</v>
      </c>
      <c r="H487" s="221"/>
      <c r="I487" s="271"/>
      <c r="J487" s="272"/>
      <c r="K487" s="272"/>
      <c r="L487" s="273" t="s">
        <v>661</v>
      </c>
      <c r="M487" s="268"/>
      <c r="N487" s="274">
        <f>O487+P487</f>
        <v>0</v>
      </c>
      <c r="O487" s="274">
        <f>SUM(O488:O489)</f>
        <v>0</v>
      </c>
      <c r="P487" s="274">
        <f>SUM(P488:P489)</f>
        <v>0</v>
      </c>
      <c r="Q487" s="237"/>
      <c r="R487" s="237"/>
      <c r="S487" s="238"/>
      <c r="T487" s="237"/>
      <c r="U487" s="237"/>
      <c r="V487" s="237"/>
    </row>
    <row r="488" spans="1:22" ht="22.5" hidden="1" customHeight="1">
      <c r="A488" s="254" t="str">
        <f t="shared" si="81"/>
        <v>71080207000001</v>
      </c>
      <c r="B488" s="329" t="s">
        <v>439</v>
      </c>
      <c r="C488" s="285" t="s">
        <v>185</v>
      </c>
      <c r="D488" s="285" t="s">
        <v>140</v>
      </c>
      <c r="E488" s="285" t="s">
        <v>183</v>
      </c>
      <c r="F488" s="285" t="s">
        <v>441</v>
      </c>
      <c r="G488" s="329" t="s">
        <v>96</v>
      </c>
      <c r="H488" s="221"/>
      <c r="I488" s="271"/>
      <c r="J488" s="272"/>
      <c r="K488" s="272"/>
      <c r="L488" s="234" t="s">
        <v>142</v>
      </c>
      <c r="M488" s="220">
        <v>4251</v>
      </c>
      <c r="N488" s="223">
        <f t="shared" si="86"/>
        <v>0</v>
      </c>
      <c r="O488" s="274"/>
      <c r="P488" s="274"/>
      <c r="Q488" s="237"/>
      <c r="R488" s="237"/>
      <c r="S488" s="238"/>
      <c r="T488" s="237"/>
      <c r="U488" s="237"/>
      <c r="V488" s="237"/>
    </row>
    <row r="489" spans="1:22" ht="16.5" hidden="1">
      <c r="A489" s="254" t="str">
        <f t="shared" si="81"/>
        <v>71080207010000</v>
      </c>
      <c r="B489" s="329" t="s">
        <v>439</v>
      </c>
      <c r="C489" s="285" t="s">
        <v>185</v>
      </c>
      <c r="D489" s="285" t="s">
        <v>140</v>
      </c>
      <c r="E489" s="285" t="s">
        <v>183</v>
      </c>
      <c r="F489" s="285" t="s">
        <v>106</v>
      </c>
      <c r="G489" s="329" t="s">
        <v>440</v>
      </c>
      <c r="H489" s="227"/>
      <c r="I489" s="227"/>
      <c r="J489" s="231"/>
      <c r="K489" s="231"/>
      <c r="L489" s="234" t="s">
        <v>174</v>
      </c>
      <c r="M489" s="220">
        <v>5113</v>
      </c>
      <c r="N489" s="223">
        <f t="shared" si="86"/>
        <v>0</v>
      </c>
      <c r="O489" s="222"/>
      <c r="P489" s="222"/>
      <c r="Q489" s="237"/>
      <c r="R489" s="237"/>
      <c r="S489" s="238"/>
      <c r="T489" s="237"/>
      <c r="U489" s="237"/>
      <c r="V489" s="237"/>
    </row>
    <row r="490" spans="1:22" hidden="1">
      <c r="A490" s="254" t="str">
        <f t="shared" ref="A490:A539" si="87">CONCATENATE(B490,C490,D490,E490,F490,G490)</f>
        <v>71080403000000</v>
      </c>
      <c r="B490" s="329" t="s">
        <v>439</v>
      </c>
      <c r="C490" s="285" t="s">
        <v>185</v>
      </c>
      <c r="D490" s="285" t="s">
        <v>155</v>
      </c>
      <c r="E490" s="285" t="s">
        <v>442</v>
      </c>
      <c r="F490" s="285" t="s">
        <v>441</v>
      </c>
      <c r="G490" s="329" t="s">
        <v>440</v>
      </c>
      <c r="H490" s="231">
        <v>2700</v>
      </c>
      <c r="I490" s="263" t="s">
        <v>183</v>
      </c>
      <c r="J490" s="264">
        <v>0</v>
      </c>
      <c r="K490" s="264">
        <v>0</v>
      </c>
      <c r="L490" s="260" t="s">
        <v>275</v>
      </c>
      <c r="M490" s="265"/>
      <c r="N490" s="262">
        <f>+N492</f>
        <v>0</v>
      </c>
      <c r="O490" s="262">
        <f t="shared" ref="O490:P490" si="88">+O492</f>
        <v>0</v>
      </c>
      <c r="P490" s="262">
        <f t="shared" si="88"/>
        <v>0</v>
      </c>
      <c r="Q490" s="237"/>
      <c r="R490" s="237"/>
      <c r="S490" s="238"/>
      <c r="T490" s="237"/>
      <c r="U490" s="237"/>
      <c r="V490" s="237"/>
    </row>
    <row r="491" spans="1:22" hidden="1">
      <c r="A491" s="254" t="str">
        <f t="shared" si="87"/>
        <v>71080403000001</v>
      </c>
      <c r="B491" s="329" t="s">
        <v>439</v>
      </c>
      <c r="C491" s="285" t="s">
        <v>185</v>
      </c>
      <c r="D491" s="285" t="s">
        <v>155</v>
      </c>
      <c r="E491" s="285" t="s">
        <v>442</v>
      </c>
      <c r="F491" s="285" t="s">
        <v>441</v>
      </c>
      <c r="G491" s="329" t="s">
        <v>96</v>
      </c>
      <c r="H491" s="227"/>
      <c r="I491" s="228"/>
      <c r="J491" s="229"/>
      <c r="K491" s="229"/>
      <c r="L491" s="234" t="s">
        <v>108</v>
      </c>
      <c r="M491" s="220"/>
      <c r="N491" s="309"/>
      <c r="O491" s="309"/>
      <c r="P491" s="309"/>
      <c r="Q491" s="237"/>
      <c r="R491" s="237"/>
      <c r="S491" s="238"/>
      <c r="T491" s="237"/>
      <c r="U491" s="237"/>
      <c r="V491" s="237"/>
    </row>
    <row r="492" spans="1:22" hidden="1">
      <c r="A492" s="254" t="str">
        <f t="shared" si="87"/>
        <v>71090101000001</v>
      </c>
      <c r="B492" s="329" t="s">
        <v>439</v>
      </c>
      <c r="C492" s="285" t="s">
        <v>187</v>
      </c>
      <c r="D492" s="285" t="s">
        <v>106</v>
      </c>
      <c r="E492" s="285" t="s">
        <v>106</v>
      </c>
      <c r="F492" s="285" t="s">
        <v>441</v>
      </c>
      <c r="G492" s="329" t="s">
        <v>96</v>
      </c>
      <c r="H492" s="221">
        <v>2760</v>
      </c>
      <c r="I492" s="228" t="s">
        <v>183</v>
      </c>
      <c r="J492" s="229">
        <v>6</v>
      </c>
      <c r="K492" s="229">
        <v>0</v>
      </c>
      <c r="L492" s="267" t="s">
        <v>279</v>
      </c>
      <c r="M492" s="268"/>
      <c r="N492" s="269">
        <f>+N494</f>
        <v>0</v>
      </c>
      <c r="O492" s="269">
        <f t="shared" ref="O492:P492" si="89">+O494</f>
        <v>0</v>
      </c>
      <c r="P492" s="269">
        <f t="shared" si="89"/>
        <v>0</v>
      </c>
      <c r="Q492" s="237"/>
      <c r="R492" s="237"/>
      <c r="S492" s="238"/>
      <c r="T492" s="237"/>
      <c r="U492" s="237"/>
      <c r="V492" s="237"/>
    </row>
    <row r="493" spans="1:22" hidden="1">
      <c r="A493" s="254" t="str">
        <f t="shared" si="87"/>
        <v>71090101010000</v>
      </c>
      <c r="B493" s="329" t="s">
        <v>439</v>
      </c>
      <c r="C493" s="285" t="s">
        <v>187</v>
      </c>
      <c r="D493" s="285" t="s">
        <v>106</v>
      </c>
      <c r="E493" s="285" t="s">
        <v>106</v>
      </c>
      <c r="F493" s="285" t="s">
        <v>106</v>
      </c>
      <c r="G493" s="329" t="s">
        <v>440</v>
      </c>
      <c r="H493" s="227"/>
      <c r="I493" s="228"/>
      <c r="J493" s="229"/>
      <c r="K493" s="229"/>
      <c r="L493" s="234" t="s">
        <v>110</v>
      </c>
      <c r="M493" s="220"/>
      <c r="N493" s="235"/>
      <c r="O493" s="235"/>
      <c r="P493" s="235"/>
      <c r="Q493" s="237"/>
      <c r="R493" s="237"/>
      <c r="S493" s="238"/>
      <c r="T493" s="237"/>
      <c r="U493" s="237"/>
      <c r="V493" s="237"/>
    </row>
    <row r="494" spans="1:22" hidden="1">
      <c r="A494" s="254" t="str">
        <f t="shared" si="87"/>
        <v>71090101014239</v>
      </c>
      <c r="B494" s="329" t="s">
        <v>439</v>
      </c>
      <c r="C494" s="285" t="s">
        <v>187</v>
      </c>
      <c r="D494" s="285" t="s">
        <v>106</v>
      </c>
      <c r="E494" s="285" t="s">
        <v>106</v>
      </c>
      <c r="F494" s="285" t="s">
        <v>106</v>
      </c>
      <c r="G494" s="285">
        <v>4239</v>
      </c>
      <c r="H494" s="221">
        <v>2761</v>
      </c>
      <c r="I494" s="227" t="s">
        <v>183</v>
      </c>
      <c r="J494" s="231">
        <v>6</v>
      </c>
      <c r="K494" s="231">
        <v>1</v>
      </c>
      <c r="L494" s="266" t="s">
        <v>280</v>
      </c>
      <c r="M494" s="232"/>
      <c r="N494" s="235">
        <f>+N496+N499+N501</f>
        <v>0</v>
      </c>
      <c r="O494" s="235">
        <f>+O496+O499+O501</f>
        <v>0</v>
      </c>
      <c r="P494" s="235">
        <f>+P496+P499+P501</f>
        <v>0</v>
      </c>
      <c r="Q494" s="237"/>
      <c r="R494" s="237"/>
      <c r="S494" s="238"/>
      <c r="T494" s="237"/>
      <c r="U494" s="237"/>
      <c r="V494" s="237"/>
    </row>
    <row r="495" spans="1:22" hidden="1">
      <c r="A495" s="254" t="str">
        <f t="shared" si="87"/>
        <v>71090101014511</v>
      </c>
      <c r="B495" s="329" t="s">
        <v>439</v>
      </c>
      <c r="C495" s="285" t="s">
        <v>187</v>
      </c>
      <c r="D495" s="285" t="s">
        <v>106</v>
      </c>
      <c r="E495" s="285" t="s">
        <v>106</v>
      </c>
      <c r="F495" s="285" t="s">
        <v>106</v>
      </c>
      <c r="G495" s="285">
        <v>4511</v>
      </c>
      <c r="H495" s="227"/>
      <c r="I495" s="227"/>
      <c r="J495" s="231"/>
      <c r="K495" s="231"/>
      <c r="L495" s="234" t="s">
        <v>108</v>
      </c>
      <c r="M495" s="220"/>
      <c r="N495" s="235"/>
      <c r="O495" s="235"/>
      <c r="P495" s="235"/>
      <c r="Q495" s="237"/>
      <c r="R495" s="237"/>
      <c r="S495" s="238"/>
      <c r="T495" s="237"/>
      <c r="U495" s="237"/>
      <c r="V495" s="237"/>
    </row>
    <row r="496" spans="1:22" ht="38.450000000000003" hidden="1" customHeight="1">
      <c r="A496" s="254" t="str">
        <f t="shared" si="87"/>
        <v>71090101020000</v>
      </c>
      <c r="B496" s="329" t="s">
        <v>439</v>
      </c>
      <c r="C496" s="285" t="s">
        <v>187</v>
      </c>
      <c r="D496" s="285" t="s">
        <v>106</v>
      </c>
      <c r="E496" s="285" t="s">
        <v>106</v>
      </c>
      <c r="F496" s="285" t="s">
        <v>140</v>
      </c>
      <c r="G496" s="329" t="s">
        <v>440</v>
      </c>
      <c r="H496" s="221"/>
      <c r="I496" s="271"/>
      <c r="J496" s="272"/>
      <c r="K496" s="272"/>
      <c r="L496" s="273" t="s">
        <v>709</v>
      </c>
      <c r="M496" s="268"/>
      <c r="N496" s="274">
        <f>O496+P496</f>
        <v>0</v>
      </c>
      <c r="O496" s="274">
        <f>SUM(O497:O498)</f>
        <v>0</v>
      </c>
      <c r="P496" s="274">
        <f>SUM(P497:P498)</f>
        <v>0</v>
      </c>
      <c r="Q496" s="237"/>
      <c r="R496" s="237"/>
      <c r="S496" s="238"/>
      <c r="T496" s="237"/>
      <c r="U496" s="237"/>
      <c r="V496" s="237"/>
    </row>
    <row r="497" spans="1:235" ht="16.5" hidden="1">
      <c r="A497" s="254" t="str">
        <f t="shared" si="87"/>
        <v>71090101025129</v>
      </c>
      <c r="B497" s="329" t="s">
        <v>439</v>
      </c>
      <c r="C497" s="285" t="s">
        <v>187</v>
      </c>
      <c r="D497" s="285" t="s">
        <v>106</v>
      </c>
      <c r="E497" s="285" t="s">
        <v>106</v>
      </c>
      <c r="F497" s="285" t="s">
        <v>140</v>
      </c>
      <c r="G497" s="285">
        <v>5129</v>
      </c>
      <c r="H497" s="227"/>
      <c r="I497" s="227"/>
      <c r="J497" s="231"/>
      <c r="K497" s="231"/>
      <c r="L497" s="234" t="s">
        <v>136</v>
      </c>
      <c r="M497" s="220">
        <v>5122</v>
      </c>
      <c r="N497" s="223">
        <f t="shared" ref="N497:N500" si="90">O497+P497</f>
        <v>0</v>
      </c>
      <c r="O497" s="222"/>
      <c r="P497" s="222"/>
      <c r="Q497" s="237"/>
      <c r="R497" s="237"/>
      <c r="S497" s="238"/>
      <c r="T497" s="237"/>
      <c r="U497" s="237"/>
      <c r="V497" s="237"/>
    </row>
    <row r="498" spans="1:235" ht="16.5" hidden="1">
      <c r="A498" s="254" t="str">
        <f t="shared" si="87"/>
        <v>71090101030000</v>
      </c>
      <c r="B498" s="329" t="s">
        <v>439</v>
      </c>
      <c r="C498" s="285" t="s">
        <v>187</v>
      </c>
      <c r="D498" s="285" t="s">
        <v>106</v>
      </c>
      <c r="E498" s="285" t="s">
        <v>106</v>
      </c>
      <c r="F498" s="285" t="s">
        <v>442</v>
      </c>
      <c r="G498" s="329" t="s">
        <v>440</v>
      </c>
      <c r="H498" s="227"/>
      <c r="I498" s="227"/>
      <c r="J498" s="231"/>
      <c r="K498" s="231"/>
      <c r="L498" s="234" t="s">
        <v>137</v>
      </c>
      <c r="M498" s="220">
        <v>5129</v>
      </c>
      <c r="N498" s="223">
        <f t="shared" si="90"/>
        <v>0</v>
      </c>
      <c r="O498" s="222">
        <v>0</v>
      </c>
      <c r="P498" s="222"/>
      <c r="Q498" s="237"/>
      <c r="R498" s="237"/>
      <c r="S498" s="238"/>
      <c r="T498" s="237"/>
      <c r="U498" s="237"/>
      <c r="V498" s="237"/>
    </row>
    <row r="499" spans="1:235" hidden="1">
      <c r="A499" s="254" t="str">
        <f t="shared" si="87"/>
        <v>71090101034239</v>
      </c>
      <c r="B499" s="329" t="s">
        <v>439</v>
      </c>
      <c r="C499" s="285" t="s">
        <v>187</v>
      </c>
      <c r="D499" s="285" t="s">
        <v>106</v>
      </c>
      <c r="E499" s="285" t="s">
        <v>106</v>
      </c>
      <c r="F499" s="285" t="s">
        <v>442</v>
      </c>
      <c r="G499" s="329">
        <v>4239</v>
      </c>
      <c r="H499" s="221"/>
      <c r="I499" s="271"/>
      <c r="J499" s="272"/>
      <c r="K499" s="272"/>
      <c r="L499" s="273" t="s">
        <v>282</v>
      </c>
      <c r="M499" s="268"/>
      <c r="N499" s="274">
        <f t="shared" si="90"/>
        <v>0</v>
      </c>
      <c r="O499" s="274">
        <f>SUM(O500)</f>
        <v>0</v>
      </c>
      <c r="P499" s="274">
        <f>SUM(P500)</f>
        <v>0</v>
      </c>
      <c r="Q499" s="237"/>
      <c r="R499" s="237"/>
      <c r="S499" s="238"/>
      <c r="T499" s="237"/>
      <c r="U499" s="237"/>
      <c r="V499" s="237"/>
    </row>
    <row r="500" spans="1:235" s="310" customFormat="1" ht="16.5" hidden="1">
      <c r="A500" s="254" t="str">
        <f t="shared" si="87"/>
        <v>71090101034511</v>
      </c>
      <c r="B500" s="329" t="s">
        <v>439</v>
      </c>
      <c r="C500" s="285" t="s">
        <v>187</v>
      </c>
      <c r="D500" s="285" t="s">
        <v>106</v>
      </c>
      <c r="E500" s="285" t="s">
        <v>106</v>
      </c>
      <c r="F500" s="285" t="s">
        <v>442</v>
      </c>
      <c r="G500" s="329" t="s">
        <v>83</v>
      </c>
      <c r="H500" s="227"/>
      <c r="I500" s="227"/>
      <c r="J500" s="231"/>
      <c r="K500" s="231"/>
      <c r="L500" s="230" t="s">
        <v>126</v>
      </c>
      <c r="M500" s="226">
        <v>4241</v>
      </c>
      <c r="N500" s="223">
        <f t="shared" si="90"/>
        <v>0</v>
      </c>
      <c r="O500" s="222"/>
      <c r="P500" s="222"/>
      <c r="Q500" s="237"/>
      <c r="R500" s="237"/>
      <c r="S500" s="238"/>
      <c r="T500" s="237"/>
      <c r="U500" s="237"/>
      <c r="V500" s="237"/>
      <c r="W500" s="239"/>
      <c r="X500" s="239"/>
      <c r="Y500" s="239"/>
      <c r="Z500" s="239"/>
      <c r="AA500" s="239"/>
      <c r="AB500" s="239"/>
      <c r="AC500" s="239"/>
      <c r="AD500" s="239"/>
      <c r="AE500" s="239"/>
      <c r="AF500" s="239"/>
      <c r="AG500" s="239"/>
      <c r="AH500" s="239"/>
      <c r="AI500" s="239"/>
      <c r="AJ500" s="239"/>
      <c r="AK500" s="239"/>
      <c r="AL500" s="239"/>
      <c r="AM500" s="239"/>
      <c r="AN500" s="239"/>
      <c r="AO500" s="239"/>
      <c r="AP500" s="239"/>
      <c r="AQ500" s="239"/>
      <c r="AR500" s="239"/>
      <c r="AS500" s="239"/>
      <c r="AT500" s="239"/>
      <c r="AU500" s="239"/>
      <c r="AV500" s="239"/>
      <c r="AW500" s="239"/>
      <c r="AX500" s="239"/>
      <c r="AY500" s="239"/>
      <c r="AZ500" s="239"/>
      <c r="BA500" s="239"/>
      <c r="BB500" s="239"/>
      <c r="BC500" s="239"/>
      <c r="BD500" s="239"/>
      <c r="BE500" s="239"/>
      <c r="BF500" s="239"/>
      <c r="BG500" s="239"/>
      <c r="BH500" s="239"/>
      <c r="BI500" s="239"/>
      <c r="BJ500" s="239"/>
      <c r="BK500" s="239"/>
      <c r="BL500" s="239"/>
      <c r="BM500" s="239"/>
      <c r="BN500" s="239"/>
      <c r="BO500" s="239"/>
      <c r="BP500" s="239"/>
      <c r="BQ500" s="239"/>
      <c r="BR500" s="239"/>
      <c r="BS500" s="239"/>
      <c r="BT500" s="239"/>
      <c r="BU500" s="239"/>
      <c r="BV500" s="239"/>
      <c r="BW500" s="239"/>
      <c r="BX500" s="239"/>
      <c r="BY500" s="239"/>
      <c r="BZ500" s="239"/>
      <c r="CA500" s="239"/>
      <c r="CB500" s="239"/>
      <c r="CC500" s="239"/>
      <c r="CD500" s="239"/>
      <c r="CE500" s="239"/>
      <c r="CF500" s="239"/>
      <c r="CG500" s="239"/>
      <c r="CH500" s="239"/>
      <c r="CI500" s="239"/>
      <c r="CJ500" s="239"/>
      <c r="CK500" s="239"/>
      <c r="CL500" s="239"/>
      <c r="CM500" s="239"/>
      <c r="CN500" s="239"/>
      <c r="CO500" s="239"/>
      <c r="CP500" s="239"/>
      <c r="CQ500" s="239"/>
      <c r="CR500" s="239"/>
      <c r="CS500" s="239"/>
      <c r="CT500" s="239"/>
      <c r="CU500" s="239"/>
      <c r="CV500" s="239"/>
      <c r="CW500" s="239"/>
      <c r="CX500" s="239"/>
      <c r="CY500" s="239"/>
      <c r="CZ500" s="239"/>
      <c r="DA500" s="239"/>
      <c r="DB500" s="239"/>
      <c r="DC500" s="239"/>
      <c r="DD500" s="239"/>
      <c r="DE500" s="239"/>
      <c r="DF500" s="239"/>
      <c r="DG500" s="239"/>
      <c r="DH500" s="239"/>
      <c r="DI500" s="239"/>
      <c r="DJ500" s="239"/>
      <c r="DK500" s="239"/>
      <c r="DL500" s="239"/>
      <c r="DM500" s="239"/>
      <c r="DN500" s="239"/>
      <c r="DO500" s="239"/>
      <c r="DP500" s="239"/>
      <c r="DQ500" s="239"/>
      <c r="DR500" s="239"/>
      <c r="DS500" s="239"/>
      <c r="DT500" s="239"/>
      <c r="DU500" s="239"/>
      <c r="DV500" s="239"/>
      <c r="DW500" s="239"/>
      <c r="DX500" s="239"/>
      <c r="DY500" s="239"/>
      <c r="DZ500" s="239"/>
      <c r="EA500" s="239"/>
      <c r="EB500" s="239"/>
      <c r="EC500" s="239"/>
      <c r="ED500" s="239"/>
      <c r="EE500" s="239"/>
      <c r="EF500" s="239"/>
      <c r="EG500" s="239"/>
      <c r="EH500" s="239"/>
      <c r="EI500" s="239"/>
      <c r="EJ500" s="239"/>
      <c r="EK500" s="239"/>
      <c r="EL500" s="239"/>
      <c r="EM500" s="239"/>
      <c r="EN500" s="239"/>
      <c r="EO500" s="239"/>
      <c r="EP500" s="239"/>
      <c r="EQ500" s="239"/>
      <c r="ER500" s="239"/>
      <c r="ES500" s="239"/>
      <c r="ET500" s="239"/>
      <c r="EU500" s="239"/>
      <c r="EV500" s="239"/>
      <c r="EW500" s="239"/>
      <c r="EX500" s="239"/>
      <c r="EY500" s="239"/>
      <c r="EZ500" s="239"/>
      <c r="FA500" s="239"/>
      <c r="FB500" s="239"/>
      <c r="FC500" s="239"/>
      <c r="FD500" s="239"/>
      <c r="FE500" s="239"/>
      <c r="FF500" s="239"/>
      <c r="FG500" s="239"/>
      <c r="FH500" s="239"/>
      <c r="FI500" s="239"/>
      <c r="FJ500" s="239"/>
      <c r="FK500" s="239"/>
      <c r="FL500" s="239"/>
      <c r="FM500" s="239"/>
      <c r="FN500" s="239"/>
      <c r="FO500" s="239"/>
      <c r="FP500" s="239"/>
      <c r="FQ500" s="239"/>
      <c r="FR500" s="239"/>
      <c r="FS500" s="239"/>
      <c r="FT500" s="239"/>
      <c r="FU500" s="239"/>
      <c r="FV500" s="239"/>
      <c r="FW500" s="239"/>
      <c r="FX500" s="239"/>
      <c r="FY500" s="239"/>
      <c r="FZ500" s="239"/>
      <c r="GA500" s="239"/>
      <c r="GB500" s="239"/>
      <c r="GC500" s="239"/>
      <c r="GD500" s="239"/>
      <c r="GE500" s="239"/>
      <c r="GF500" s="239"/>
      <c r="GG500" s="239"/>
      <c r="GH500" s="239"/>
      <c r="GI500" s="239"/>
      <c r="GJ500" s="239"/>
      <c r="GK500" s="239"/>
      <c r="GL500" s="239"/>
      <c r="GM500" s="239"/>
      <c r="GN500" s="239"/>
      <c r="GO500" s="239"/>
      <c r="GP500" s="239"/>
      <c r="GQ500" s="239"/>
      <c r="GR500" s="239"/>
      <c r="GS500" s="239"/>
      <c r="GT500" s="239"/>
      <c r="GU500" s="239"/>
      <c r="GV500" s="239"/>
      <c r="GW500" s="239"/>
      <c r="GX500" s="239"/>
      <c r="GY500" s="239"/>
      <c r="GZ500" s="239"/>
      <c r="HA500" s="239"/>
      <c r="HB500" s="239"/>
      <c r="HC500" s="239"/>
      <c r="HD500" s="239"/>
      <c r="HE500" s="239"/>
      <c r="HF500" s="239"/>
      <c r="HG500" s="239"/>
      <c r="HH500" s="239"/>
      <c r="HI500" s="239"/>
      <c r="HJ500" s="239"/>
      <c r="HK500" s="239"/>
      <c r="HL500" s="239"/>
      <c r="HM500" s="239"/>
      <c r="HN500" s="239"/>
      <c r="HO500" s="239"/>
      <c r="HP500" s="239"/>
      <c r="HQ500" s="239"/>
      <c r="HR500" s="239"/>
      <c r="HS500" s="239"/>
      <c r="HT500" s="239"/>
      <c r="HU500" s="239"/>
      <c r="HV500" s="239"/>
      <c r="HW500" s="239"/>
      <c r="HX500" s="239"/>
      <c r="HY500" s="239"/>
      <c r="HZ500" s="239"/>
      <c r="IA500" s="239"/>
    </row>
    <row r="501" spans="1:235" hidden="1">
      <c r="A501" s="254" t="str">
        <f t="shared" ref="A501:A502" si="91">CONCATENATE(B501,C501,D501,E501,F501,G501)</f>
        <v>71090101034239</v>
      </c>
      <c r="B501" s="329" t="s">
        <v>439</v>
      </c>
      <c r="C501" s="285" t="s">
        <v>187</v>
      </c>
      <c r="D501" s="285" t="s">
        <v>106</v>
      </c>
      <c r="E501" s="285" t="s">
        <v>106</v>
      </c>
      <c r="F501" s="285" t="s">
        <v>442</v>
      </c>
      <c r="G501" s="329">
        <v>4239</v>
      </c>
      <c r="H501" s="221"/>
      <c r="I501" s="271"/>
      <c r="J501" s="272"/>
      <c r="K501" s="272"/>
      <c r="L501" s="273" t="s">
        <v>720</v>
      </c>
      <c r="M501" s="268"/>
      <c r="N501" s="274">
        <f t="shared" ref="N501:N502" si="92">O501+P501</f>
        <v>0</v>
      </c>
      <c r="O501" s="274">
        <f>SUM(O502)</f>
        <v>0</v>
      </c>
      <c r="P501" s="274">
        <f>SUM(P502)</f>
        <v>0</v>
      </c>
      <c r="Q501" s="237"/>
      <c r="R501" s="237"/>
      <c r="S501" s="238"/>
      <c r="T501" s="237"/>
      <c r="U501" s="237"/>
      <c r="V501" s="237"/>
    </row>
    <row r="502" spans="1:235" ht="16.5" hidden="1">
      <c r="A502" s="254" t="str">
        <f t="shared" si="91"/>
        <v>71080207010000</v>
      </c>
      <c r="B502" s="329" t="s">
        <v>439</v>
      </c>
      <c r="C502" s="285" t="s">
        <v>185</v>
      </c>
      <c r="D502" s="285" t="s">
        <v>140</v>
      </c>
      <c r="E502" s="285" t="s">
        <v>183</v>
      </c>
      <c r="F502" s="285" t="s">
        <v>106</v>
      </c>
      <c r="G502" s="329" t="s">
        <v>440</v>
      </c>
      <c r="H502" s="227"/>
      <c r="I502" s="227"/>
      <c r="J502" s="231"/>
      <c r="K502" s="231"/>
      <c r="L502" s="234" t="s">
        <v>174</v>
      </c>
      <c r="M502" s="220">
        <v>5113</v>
      </c>
      <c r="N502" s="223">
        <f t="shared" si="92"/>
        <v>0</v>
      </c>
      <c r="O502" s="222"/>
      <c r="P502" s="222"/>
      <c r="Q502" s="237"/>
      <c r="R502" s="237"/>
      <c r="S502" s="238"/>
      <c r="T502" s="237"/>
      <c r="U502" s="237"/>
      <c r="V502" s="237"/>
    </row>
    <row r="503" spans="1:235">
      <c r="A503" s="254" t="str">
        <f t="shared" si="87"/>
        <v>71090102020000</v>
      </c>
      <c r="B503" s="329" t="s">
        <v>439</v>
      </c>
      <c r="C503" s="285" t="s">
        <v>187</v>
      </c>
      <c r="D503" s="285" t="s">
        <v>106</v>
      </c>
      <c r="E503" s="285" t="s">
        <v>140</v>
      </c>
      <c r="F503" s="285" t="s">
        <v>140</v>
      </c>
      <c r="G503" s="329" t="s">
        <v>440</v>
      </c>
      <c r="H503" s="231">
        <v>2800</v>
      </c>
      <c r="I503" s="263" t="s">
        <v>185</v>
      </c>
      <c r="J503" s="264">
        <v>0</v>
      </c>
      <c r="K503" s="264">
        <v>0</v>
      </c>
      <c r="L503" s="260" t="s">
        <v>284</v>
      </c>
      <c r="M503" s="265"/>
      <c r="N503" s="262">
        <f>+N505+N530+N579</f>
        <v>2340</v>
      </c>
      <c r="O503" s="262">
        <f>+O505+O530+O579</f>
        <v>2340</v>
      </c>
      <c r="P503" s="262">
        <f>+P505+P530+P579</f>
        <v>0</v>
      </c>
      <c r="Q503" s="237"/>
      <c r="R503" s="237"/>
      <c r="S503" s="238"/>
      <c r="T503" s="237"/>
      <c r="U503" s="237"/>
      <c r="V503" s="237"/>
    </row>
    <row r="504" spans="1:235">
      <c r="A504" s="254" t="str">
        <f t="shared" si="87"/>
        <v>71090102024239</v>
      </c>
      <c r="B504" s="329" t="s">
        <v>439</v>
      </c>
      <c r="C504" s="285" t="s">
        <v>187</v>
      </c>
      <c r="D504" s="285" t="s">
        <v>106</v>
      </c>
      <c r="E504" s="285" t="s">
        <v>140</v>
      </c>
      <c r="F504" s="285" t="s">
        <v>140</v>
      </c>
      <c r="G504" s="285">
        <v>4239</v>
      </c>
      <c r="H504" s="227"/>
      <c r="I504" s="228"/>
      <c r="J504" s="229"/>
      <c r="K504" s="229"/>
      <c r="L504" s="234" t="s">
        <v>108</v>
      </c>
      <c r="M504" s="220"/>
      <c r="N504" s="235"/>
      <c r="O504" s="235"/>
      <c r="P504" s="235"/>
      <c r="Q504" s="237"/>
      <c r="R504" s="237"/>
      <c r="S504" s="238"/>
      <c r="T504" s="237"/>
      <c r="U504" s="237"/>
      <c r="V504" s="237"/>
    </row>
    <row r="505" spans="1:235" hidden="1">
      <c r="A505" s="254" t="str">
        <f t="shared" si="87"/>
        <v>71090102024511</v>
      </c>
      <c r="B505" s="285" t="s">
        <v>439</v>
      </c>
      <c r="C505" s="285" t="s">
        <v>187</v>
      </c>
      <c r="D505" s="285" t="s">
        <v>106</v>
      </c>
      <c r="E505" s="285" t="s">
        <v>140</v>
      </c>
      <c r="F505" s="285" t="s">
        <v>140</v>
      </c>
      <c r="G505" s="285">
        <v>4511</v>
      </c>
      <c r="H505" s="221">
        <v>2810</v>
      </c>
      <c r="I505" s="228" t="s">
        <v>185</v>
      </c>
      <c r="J505" s="229">
        <v>1</v>
      </c>
      <c r="K505" s="229">
        <v>0</v>
      </c>
      <c r="L505" s="267" t="s">
        <v>285</v>
      </c>
      <c r="M505" s="268"/>
      <c r="N505" s="269">
        <f>+N507</f>
        <v>0</v>
      </c>
      <c r="O505" s="269">
        <f>+O507</f>
        <v>0</v>
      </c>
      <c r="P505" s="269">
        <f>+P507</f>
        <v>0</v>
      </c>
      <c r="Q505" s="237"/>
      <c r="R505" s="237"/>
      <c r="S505" s="238"/>
      <c r="T505" s="237"/>
      <c r="U505" s="237"/>
      <c r="V505" s="237"/>
    </row>
    <row r="506" spans="1:235" hidden="1">
      <c r="A506" s="254" t="str">
        <f t="shared" si="87"/>
        <v>71090102030000</v>
      </c>
      <c r="B506" s="329" t="s">
        <v>439</v>
      </c>
      <c r="C506" s="285" t="s">
        <v>187</v>
      </c>
      <c r="D506" s="285" t="s">
        <v>106</v>
      </c>
      <c r="E506" s="285" t="s">
        <v>140</v>
      </c>
      <c r="F506" s="285" t="s">
        <v>442</v>
      </c>
      <c r="G506" s="329" t="s">
        <v>440</v>
      </c>
      <c r="H506" s="227"/>
      <c r="I506" s="228"/>
      <c r="J506" s="229"/>
      <c r="K506" s="229"/>
      <c r="L506" s="234" t="s">
        <v>110</v>
      </c>
      <c r="M506" s="220"/>
      <c r="N506" s="235"/>
      <c r="O506" s="235"/>
      <c r="P506" s="235"/>
      <c r="Q506" s="237"/>
      <c r="R506" s="237"/>
      <c r="S506" s="238"/>
      <c r="T506" s="237"/>
      <c r="U506" s="237"/>
      <c r="V506" s="237"/>
    </row>
    <row r="507" spans="1:235" hidden="1">
      <c r="A507" s="254" t="str">
        <f t="shared" si="87"/>
        <v>71090102034239</v>
      </c>
      <c r="B507" s="329" t="s">
        <v>439</v>
      </c>
      <c r="C507" s="285" t="s">
        <v>187</v>
      </c>
      <c r="D507" s="285" t="s">
        <v>106</v>
      </c>
      <c r="E507" s="285" t="s">
        <v>140</v>
      </c>
      <c r="F507" s="285" t="s">
        <v>442</v>
      </c>
      <c r="G507" s="285">
        <v>4239</v>
      </c>
      <c r="H507" s="221">
        <v>2811</v>
      </c>
      <c r="I507" s="227" t="s">
        <v>185</v>
      </c>
      <c r="J507" s="231">
        <v>1</v>
      </c>
      <c r="K507" s="231">
        <v>1</v>
      </c>
      <c r="L507" s="266" t="s">
        <v>285</v>
      </c>
      <c r="M507" s="232"/>
      <c r="N507" s="235">
        <f>+N509+N514+N524+N528</f>
        <v>0</v>
      </c>
      <c r="O507" s="235">
        <f t="shared" ref="O507:P507" si="93">+O509+O514+O524+O528</f>
        <v>0</v>
      </c>
      <c r="P507" s="235">
        <f t="shared" si="93"/>
        <v>0</v>
      </c>
      <c r="Q507" s="237"/>
      <c r="R507" s="237"/>
      <c r="S507" s="238"/>
      <c r="T507" s="237"/>
      <c r="U507" s="237"/>
      <c r="V507" s="237"/>
    </row>
    <row r="508" spans="1:235" hidden="1">
      <c r="A508" s="254" t="str">
        <f t="shared" si="87"/>
        <v>71090102034511</v>
      </c>
      <c r="B508" s="285" t="s">
        <v>439</v>
      </c>
      <c r="C508" s="285" t="s">
        <v>187</v>
      </c>
      <c r="D508" s="285" t="s">
        <v>106</v>
      </c>
      <c r="E508" s="285" t="s">
        <v>140</v>
      </c>
      <c r="F508" s="285" t="s">
        <v>442</v>
      </c>
      <c r="G508" s="285">
        <v>4511</v>
      </c>
      <c r="H508" s="227"/>
      <c r="I508" s="227"/>
      <c r="J508" s="231"/>
      <c r="K508" s="231"/>
      <c r="L508" s="234" t="s">
        <v>108</v>
      </c>
      <c r="M508" s="220"/>
      <c r="N508" s="235"/>
      <c r="O508" s="235"/>
      <c r="P508" s="235"/>
      <c r="Q508" s="237"/>
      <c r="R508" s="237"/>
      <c r="S508" s="238"/>
      <c r="T508" s="237"/>
      <c r="U508" s="237"/>
      <c r="V508" s="237"/>
    </row>
    <row r="509" spans="1:235" hidden="1">
      <c r="A509" s="254" t="str">
        <f t="shared" si="87"/>
        <v>71090200000000</v>
      </c>
      <c r="B509" s="329" t="s">
        <v>439</v>
      </c>
      <c r="C509" s="285" t="s">
        <v>187</v>
      </c>
      <c r="D509" s="285" t="s">
        <v>140</v>
      </c>
      <c r="E509" s="285" t="s">
        <v>441</v>
      </c>
      <c r="F509" s="285" t="s">
        <v>441</v>
      </c>
      <c r="G509" s="329" t="s">
        <v>440</v>
      </c>
      <c r="H509" s="221"/>
      <c r="I509" s="271"/>
      <c r="J509" s="272"/>
      <c r="K509" s="272"/>
      <c r="L509" s="273" t="s">
        <v>286</v>
      </c>
      <c r="M509" s="268"/>
      <c r="N509" s="274">
        <f>SUM(N510:N513)</f>
        <v>0</v>
      </c>
      <c r="O509" s="274">
        <f t="shared" ref="O509:P509" si="94">SUM(O510:O513)</f>
        <v>0</v>
      </c>
      <c r="P509" s="274">
        <f t="shared" si="94"/>
        <v>0</v>
      </c>
      <c r="Q509" s="237"/>
      <c r="R509" s="237"/>
      <c r="S509" s="238"/>
      <c r="T509" s="237"/>
      <c r="U509" s="237"/>
      <c r="V509" s="237"/>
    </row>
    <row r="510" spans="1:235" hidden="1">
      <c r="A510" s="254" t="str">
        <f t="shared" si="87"/>
        <v>71090200000001</v>
      </c>
      <c r="B510" s="329" t="s">
        <v>439</v>
      </c>
      <c r="C510" s="285" t="s">
        <v>187</v>
      </c>
      <c r="D510" s="285" t="s">
        <v>140</v>
      </c>
      <c r="E510" s="285" t="s">
        <v>441</v>
      </c>
      <c r="F510" s="285" t="s">
        <v>441</v>
      </c>
      <c r="G510" s="329" t="s">
        <v>96</v>
      </c>
      <c r="H510" s="221"/>
      <c r="I510" s="227"/>
      <c r="J510" s="231"/>
      <c r="K510" s="231"/>
      <c r="L510" s="230" t="s">
        <v>125</v>
      </c>
      <c r="M510" s="220">
        <v>4239</v>
      </c>
      <c r="N510" s="223">
        <f t="shared" ref="N510:N527" si="95">O510+P510</f>
        <v>0</v>
      </c>
      <c r="O510" s="223"/>
      <c r="P510" s="223"/>
      <c r="Q510" s="237"/>
      <c r="R510" s="237"/>
      <c r="S510" s="238"/>
      <c r="T510" s="237"/>
      <c r="U510" s="237"/>
      <c r="V510" s="237"/>
    </row>
    <row r="511" spans="1:235" hidden="1">
      <c r="A511" s="254" t="str">
        <f t="shared" si="87"/>
        <v>71090201000000</v>
      </c>
      <c r="B511" s="329" t="s">
        <v>439</v>
      </c>
      <c r="C511" s="285" t="s">
        <v>187</v>
      </c>
      <c r="D511" s="285" t="s">
        <v>140</v>
      </c>
      <c r="E511" s="285" t="s">
        <v>106</v>
      </c>
      <c r="F511" s="285" t="s">
        <v>441</v>
      </c>
      <c r="G511" s="329" t="s">
        <v>440</v>
      </c>
      <c r="H511" s="227"/>
      <c r="I511" s="228"/>
      <c r="J511" s="229"/>
      <c r="K511" s="229"/>
      <c r="L511" s="234" t="s">
        <v>167</v>
      </c>
      <c r="M511" s="220">
        <v>4639</v>
      </c>
      <c r="N511" s="223">
        <f t="shared" si="95"/>
        <v>0</v>
      </c>
      <c r="O511" s="223"/>
      <c r="P511" s="223"/>
      <c r="Q511" s="237"/>
      <c r="R511" s="237"/>
      <c r="S511" s="238"/>
      <c r="T511" s="237"/>
      <c r="U511" s="237"/>
      <c r="V511" s="237"/>
    </row>
    <row r="512" spans="1:235" hidden="1">
      <c r="B512" s="329"/>
      <c r="G512" s="329"/>
      <c r="H512" s="227"/>
      <c r="I512" s="228"/>
      <c r="J512" s="229"/>
      <c r="K512" s="229"/>
      <c r="L512" s="234" t="s">
        <v>656</v>
      </c>
      <c r="M512" s="220">
        <v>4727</v>
      </c>
      <c r="N512" s="223">
        <f t="shared" ref="N512:N513" si="96">O512+P512</f>
        <v>0</v>
      </c>
      <c r="O512" s="223"/>
      <c r="P512" s="223"/>
      <c r="Q512" s="237"/>
      <c r="R512" s="237"/>
      <c r="S512" s="238"/>
      <c r="T512" s="237"/>
      <c r="U512" s="237"/>
      <c r="V512" s="237"/>
    </row>
    <row r="513" spans="1:22" ht="25.5" hidden="1">
      <c r="A513" s="254" t="str">
        <f t="shared" ref="A513" si="97">CONCATENATE(B513,C513,D513,E513,F513,G513)</f>
        <v>71090201024239</v>
      </c>
      <c r="B513" s="329" t="s">
        <v>439</v>
      </c>
      <c r="C513" s="285" t="s">
        <v>187</v>
      </c>
      <c r="D513" s="285" t="s">
        <v>140</v>
      </c>
      <c r="E513" s="285" t="s">
        <v>106</v>
      </c>
      <c r="F513" s="285" t="s">
        <v>140</v>
      </c>
      <c r="G513" s="285">
        <v>4239</v>
      </c>
      <c r="H513" s="227"/>
      <c r="I513" s="228"/>
      <c r="J513" s="229"/>
      <c r="K513" s="229"/>
      <c r="L513" s="230" t="s">
        <v>219</v>
      </c>
      <c r="M513" s="226">
        <v>4819</v>
      </c>
      <c r="N513" s="223">
        <f t="shared" si="96"/>
        <v>0</v>
      </c>
      <c r="O513" s="223"/>
      <c r="P513" s="223"/>
      <c r="Q513" s="237"/>
      <c r="R513" s="237"/>
      <c r="S513" s="238"/>
      <c r="T513" s="237"/>
      <c r="U513" s="237"/>
      <c r="V513" s="237"/>
    </row>
    <row r="514" spans="1:22" ht="27" hidden="1">
      <c r="A514" s="254" t="str">
        <f t="shared" si="87"/>
        <v>71090201000001</v>
      </c>
      <c r="B514" s="329" t="s">
        <v>439</v>
      </c>
      <c r="C514" s="285" t="s">
        <v>187</v>
      </c>
      <c r="D514" s="285" t="s">
        <v>140</v>
      </c>
      <c r="E514" s="285" t="s">
        <v>106</v>
      </c>
      <c r="F514" s="285" t="s">
        <v>441</v>
      </c>
      <c r="G514" s="329" t="s">
        <v>96</v>
      </c>
      <c r="H514" s="221"/>
      <c r="I514" s="271"/>
      <c r="J514" s="272"/>
      <c r="K514" s="272"/>
      <c r="L514" s="273" t="s">
        <v>287</v>
      </c>
      <c r="M514" s="268"/>
      <c r="N514" s="274">
        <f>O514+P514</f>
        <v>0</v>
      </c>
      <c r="O514" s="274">
        <f>SUM(O515:O523)</f>
        <v>0</v>
      </c>
      <c r="P514" s="274">
        <f>SUM(P515:P523)</f>
        <v>0</v>
      </c>
      <c r="Q514" s="237"/>
      <c r="R514" s="237"/>
      <c r="S514" s="238"/>
      <c r="T514" s="237"/>
      <c r="U514" s="237"/>
      <c r="V514" s="237"/>
    </row>
    <row r="515" spans="1:22" hidden="1">
      <c r="A515" s="254" t="str">
        <f t="shared" si="87"/>
        <v>71090201010000</v>
      </c>
      <c r="B515" s="329" t="s">
        <v>439</v>
      </c>
      <c r="C515" s="285" t="s">
        <v>187</v>
      </c>
      <c r="D515" s="285" t="s">
        <v>140</v>
      </c>
      <c r="E515" s="285" t="s">
        <v>106</v>
      </c>
      <c r="F515" s="285" t="s">
        <v>106</v>
      </c>
      <c r="G515" s="329" t="s">
        <v>440</v>
      </c>
      <c r="H515" s="221"/>
      <c r="I515" s="227"/>
      <c r="J515" s="231"/>
      <c r="K515" s="231"/>
      <c r="L515" s="230" t="s">
        <v>114</v>
      </c>
      <c r="M515" s="232">
        <v>4212</v>
      </c>
      <c r="N515" s="223">
        <f t="shared" si="95"/>
        <v>0</v>
      </c>
      <c r="O515" s="223"/>
      <c r="P515" s="223"/>
      <c r="Q515" s="237"/>
      <c r="R515" s="237"/>
      <c r="S515" s="238"/>
      <c r="T515" s="237"/>
      <c r="U515" s="237"/>
      <c r="V515" s="237"/>
    </row>
    <row r="516" spans="1:22" hidden="1">
      <c r="A516" s="254" t="str">
        <f t="shared" si="87"/>
        <v>71090201014239</v>
      </c>
      <c r="B516" s="329" t="s">
        <v>439</v>
      </c>
      <c r="C516" s="285" t="s">
        <v>187</v>
      </c>
      <c r="D516" s="285" t="s">
        <v>140</v>
      </c>
      <c r="E516" s="285" t="s">
        <v>106</v>
      </c>
      <c r="F516" s="285" t="s">
        <v>106</v>
      </c>
      <c r="G516" s="285">
        <v>4239</v>
      </c>
      <c r="H516" s="221"/>
      <c r="I516" s="227"/>
      <c r="J516" s="231"/>
      <c r="K516" s="231"/>
      <c r="L516" s="230" t="s">
        <v>115</v>
      </c>
      <c r="M516" s="232">
        <v>4213</v>
      </c>
      <c r="N516" s="223">
        <f t="shared" si="95"/>
        <v>0</v>
      </c>
      <c r="O516" s="223"/>
      <c r="P516" s="223"/>
      <c r="Q516" s="237"/>
      <c r="R516" s="237"/>
      <c r="S516" s="238"/>
      <c r="T516" s="237"/>
      <c r="U516" s="237"/>
      <c r="V516" s="237"/>
    </row>
    <row r="517" spans="1:22" ht="18" hidden="1" customHeight="1">
      <c r="A517" s="254" t="str">
        <f t="shared" si="87"/>
        <v>71090201014511</v>
      </c>
      <c r="B517" s="285" t="s">
        <v>439</v>
      </c>
      <c r="C517" s="285" t="s">
        <v>187</v>
      </c>
      <c r="D517" s="285" t="s">
        <v>140</v>
      </c>
      <c r="E517" s="285" t="s">
        <v>106</v>
      </c>
      <c r="F517" s="285" t="s">
        <v>106</v>
      </c>
      <c r="G517" s="285">
        <v>4511</v>
      </c>
      <c r="H517" s="221"/>
      <c r="I517" s="227"/>
      <c r="J517" s="231"/>
      <c r="K517" s="231"/>
      <c r="L517" s="234" t="s">
        <v>142</v>
      </c>
      <c r="M517" s="276">
        <v>4251</v>
      </c>
      <c r="N517" s="223">
        <f t="shared" si="95"/>
        <v>0</v>
      </c>
      <c r="O517" s="223"/>
      <c r="P517" s="223"/>
      <c r="Q517" s="237"/>
      <c r="R517" s="237"/>
      <c r="S517" s="238"/>
      <c r="T517" s="237"/>
      <c r="U517" s="237"/>
      <c r="V517" s="237"/>
    </row>
    <row r="518" spans="1:22" ht="16.5" hidden="1">
      <c r="A518" s="254" t="str">
        <f t="shared" si="87"/>
        <v>71090201020000</v>
      </c>
      <c r="B518" s="329" t="s">
        <v>439</v>
      </c>
      <c r="C518" s="285" t="s">
        <v>187</v>
      </c>
      <c r="D518" s="285" t="s">
        <v>140</v>
      </c>
      <c r="E518" s="285" t="s">
        <v>106</v>
      </c>
      <c r="F518" s="285" t="s">
        <v>140</v>
      </c>
      <c r="G518" s="329" t="s">
        <v>440</v>
      </c>
      <c r="H518" s="227"/>
      <c r="I518" s="228"/>
      <c r="J518" s="229"/>
      <c r="K518" s="229"/>
      <c r="L518" s="234" t="s">
        <v>167</v>
      </c>
      <c r="M518" s="220">
        <v>4639</v>
      </c>
      <c r="N518" s="223">
        <f t="shared" si="95"/>
        <v>0</v>
      </c>
      <c r="O518" s="222"/>
      <c r="P518" s="222"/>
      <c r="Q518" s="237"/>
      <c r="R518" s="237"/>
      <c r="S518" s="238"/>
      <c r="T518" s="237"/>
      <c r="U518" s="237"/>
      <c r="V518" s="237"/>
    </row>
    <row r="519" spans="1:22" ht="25.5" hidden="1">
      <c r="A519" s="254" t="str">
        <f t="shared" si="87"/>
        <v>71090201024239</v>
      </c>
      <c r="B519" s="329" t="s">
        <v>439</v>
      </c>
      <c r="C519" s="285" t="s">
        <v>187</v>
      </c>
      <c r="D519" s="285" t="s">
        <v>140</v>
      </c>
      <c r="E519" s="285" t="s">
        <v>106</v>
      </c>
      <c r="F519" s="285" t="s">
        <v>140</v>
      </c>
      <c r="G519" s="285">
        <v>4239</v>
      </c>
      <c r="H519" s="227"/>
      <c r="I519" s="228"/>
      <c r="J519" s="229"/>
      <c r="K519" s="229"/>
      <c r="L519" s="230" t="s">
        <v>219</v>
      </c>
      <c r="M519" s="226">
        <v>4819</v>
      </c>
      <c r="N519" s="223">
        <f t="shared" si="95"/>
        <v>0</v>
      </c>
      <c r="O519" s="223"/>
      <c r="P519" s="223"/>
      <c r="Q519" s="237"/>
      <c r="R519" s="237"/>
      <c r="S519" s="238"/>
      <c r="T519" s="237"/>
      <c r="U519" s="237"/>
      <c r="V519" s="237"/>
    </row>
    <row r="520" spans="1:22" hidden="1">
      <c r="A520" s="254" t="str">
        <f t="shared" si="87"/>
        <v>71090201024511</v>
      </c>
      <c r="B520" s="285" t="s">
        <v>439</v>
      </c>
      <c r="C520" s="285" t="s">
        <v>187</v>
      </c>
      <c r="D520" s="285" t="s">
        <v>140</v>
      </c>
      <c r="E520" s="285" t="s">
        <v>106</v>
      </c>
      <c r="F520" s="285" t="s">
        <v>140</v>
      </c>
      <c r="G520" s="285">
        <v>4511</v>
      </c>
      <c r="H520" s="227"/>
      <c r="I520" s="228"/>
      <c r="J520" s="229"/>
      <c r="K520" s="229"/>
      <c r="L520" s="234" t="s">
        <v>173</v>
      </c>
      <c r="M520" s="220">
        <v>5112</v>
      </c>
      <c r="N520" s="223">
        <f t="shared" si="95"/>
        <v>0</v>
      </c>
      <c r="O520" s="223">
        <v>0</v>
      </c>
      <c r="P520" s="223"/>
      <c r="Q520" s="237"/>
      <c r="R520" s="237"/>
      <c r="S520" s="238"/>
      <c r="T520" s="237"/>
      <c r="U520" s="237"/>
      <c r="V520" s="237"/>
    </row>
    <row r="521" spans="1:22" hidden="1">
      <c r="A521" s="254" t="str">
        <f t="shared" si="87"/>
        <v>71090201030000</v>
      </c>
      <c r="B521" s="329" t="s">
        <v>439</v>
      </c>
      <c r="C521" s="285" t="s">
        <v>187</v>
      </c>
      <c r="D521" s="285" t="s">
        <v>140</v>
      </c>
      <c r="E521" s="285" t="s">
        <v>106</v>
      </c>
      <c r="F521" s="285" t="s">
        <v>442</v>
      </c>
      <c r="G521" s="329" t="s">
        <v>440</v>
      </c>
      <c r="H521" s="227"/>
      <c r="I521" s="228"/>
      <c r="J521" s="229"/>
      <c r="K521" s="229"/>
      <c r="L521" s="234" t="s">
        <v>174</v>
      </c>
      <c r="M521" s="220">
        <v>5113</v>
      </c>
      <c r="N521" s="223">
        <f t="shared" si="95"/>
        <v>0</v>
      </c>
      <c r="O521" s="223">
        <v>0</v>
      </c>
      <c r="P521" s="223"/>
      <c r="Q521" s="237"/>
      <c r="R521" s="237"/>
      <c r="S521" s="238"/>
      <c r="T521" s="237"/>
      <c r="U521" s="237"/>
      <c r="V521" s="237"/>
    </row>
    <row r="522" spans="1:22" ht="15" hidden="1" customHeight="1">
      <c r="A522" s="254" t="str">
        <f t="shared" si="87"/>
        <v>71090201034239</v>
      </c>
      <c r="B522" s="329" t="s">
        <v>439</v>
      </c>
      <c r="C522" s="285" t="s">
        <v>187</v>
      </c>
      <c r="D522" s="285" t="s">
        <v>140</v>
      </c>
      <c r="E522" s="285" t="s">
        <v>106</v>
      </c>
      <c r="F522" s="285" t="s">
        <v>442</v>
      </c>
      <c r="G522" s="285">
        <v>4239</v>
      </c>
      <c r="H522" s="227"/>
      <c r="I522" s="228"/>
      <c r="J522" s="229"/>
      <c r="K522" s="229"/>
      <c r="L522" s="230" t="s">
        <v>137</v>
      </c>
      <c r="M522" s="226">
        <v>5129</v>
      </c>
      <c r="N522" s="223">
        <f t="shared" si="95"/>
        <v>0</v>
      </c>
      <c r="O522" s="223"/>
      <c r="P522" s="223"/>
      <c r="Q522" s="237"/>
      <c r="R522" s="237"/>
      <c r="S522" s="238"/>
      <c r="T522" s="237"/>
      <c r="U522" s="237"/>
      <c r="V522" s="237"/>
    </row>
    <row r="523" spans="1:22" hidden="1">
      <c r="A523" s="254" t="str">
        <f t="shared" si="87"/>
        <v>71090201034511</v>
      </c>
      <c r="B523" s="285" t="s">
        <v>439</v>
      </c>
      <c r="C523" s="285" t="s">
        <v>187</v>
      </c>
      <c r="D523" s="285" t="s">
        <v>140</v>
      </c>
      <c r="E523" s="285" t="s">
        <v>106</v>
      </c>
      <c r="F523" s="285" t="s">
        <v>442</v>
      </c>
      <c r="G523" s="285">
        <v>4511</v>
      </c>
      <c r="H523" s="227"/>
      <c r="I523" s="228"/>
      <c r="J523" s="229"/>
      <c r="K523" s="229"/>
      <c r="L523" s="234" t="s">
        <v>625</v>
      </c>
      <c r="M523" s="226" t="s">
        <v>626</v>
      </c>
      <c r="N523" s="223">
        <f t="shared" si="95"/>
        <v>0</v>
      </c>
      <c r="O523" s="223"/>
      <c r="P523" s="223"/>
      <c r="Q523" s="237"/>
      <c r="R523" s="237"/>
      <c r="S523" s="238"/>
      <c r="T523" s="237"/>
      <c r="U523" s="237"/>
      <c r="V523" s="237"/>
    </row>
    <row r="524" spans="1:22" ht="27" hidden="1">
      <c r="A524" s="254" t="str">
        <f t="shared" si="87"/>
        <v>71090201040000</v>
      </c>
      <c r="B524" s="329" t="s">
        <v>439</v>
      </c>
      <c r="C524" s="285" t="s">
        <v>187</v>
      </c>
      <c r="D524" s="285" t="s">
        <v>140</v>
      </c>
      <c r="E524" s="285" t="s">
        <v>106</v>
      </c>
      <c r="F524" s="285" t="s">
        <v>155</v>
      </c>
      <c r="G524" s="329" t="s">
        <v>440</v>
      </c>
      <c r="H524" s="221"/>
      <c r="I524" s="271"/>
      <c r="J524" s="272"/>
      <c r="K524" s="272"/>
      <c r="L524" s="273" t="s">
        <v>662</v>
      </c>
      <c r="M524" s="268"/>
      <c r="N524" s="274">
        <f>O524+P524</f>
        <v>0</v>
      </c>
      <c r="O524" s="274">
        <f>SUM(O525:O527)</f>
        <v>0</v>
      </c>
      <c r="P524" s="274">
        <f>SUM(P525:P527)</f>
        <v>0</v>
      </c>
      <c r="Q524" s="237"/>
      <c r="R524" s="237"/>
      <c r="S524" s="238"/>
      <c r="T524" s="237"/>
      <c r="U524" s="237"/>
      <c r="V524" s="237"/>
    </row>
    <row r="525" spans="1:22" hidden="1">
      <c r="A525" s="254" t="str">
        <f t="shared" si="87"/>
        <v>71090201044239</v>
      </c>
      <c r="B525" s="329" t="s">
        <v>439</v>
      </c>
      <c r="C525" s="285" t="s">
        <v>187</v>
      </c>
      <c r="D525" s="285" t="s">
        <v>140</v>
      </c>
      <c r="E525" s="285" t="s">
        <v>106</v>
      </c>
      <c r="F525" s="285" t="s">
        <v>155</v>
      </c>
      <c r="G525" s="285">
        <v>4239</v>
      </c>
      <c r="H525" s="227"/>
      <c r="I525" s="228"/>
      <c r="J525" s="229"/>
      <c r="K525" s="229"/>
      <c r="L525" s="234" t="s">
        <v>134</v>
      </c>
      <c r="M525" s="220">
        <v>4861</v>
      </c>
      <c r="N525" s="223">
        <f t="shared" si="95"/>
        <v>0</v>
      </c>
      <c r="O525" s="223"/>
      <c r="P525" s="223"/>
      <c r="Q525" s="237"/>
      <c r="R525" s="237"/>
      <c r="S525" s="238"/>
      <c r="T525" s="237"/>
      <c r="U525" s="237"/>
      <c r="V525" s="237"/>
    </row>
    <row r="526" spans="1:22" hidden="1">
      <c r="A526" s="254" t="str">
        <f t="shared" si="87"/>
        <v>71090201044511</v>
      </c>
      <c r="B526" s="285" t="s">
        <v>439</v>
      </c>
      <c r="C526" s="285" t="s">
        <v>187</v>
      </c>
      <c r="D526" s="285" t="s">
        <v>140</v>
      </c>
      <c r="E526" s="285" t="s">
        <v>106</v>
      </c>
      <c r="F526" s="285" t="s">
        <v>155</v>
      </c>
      <c r="G526" s="285">
        <v>4511</v>
      </c>
      <c r="H526" s="227"/>
      <c r="I526" s="228"/>
      <c r="J526" s="229"/>
      <c r="K526" s="229"/>
      <c r="L526" s="230" t="s">
        <v>125</v>
      </c>
      <c r="M526" s="226">
        <v>4239</v>
      </c>
      <c r="N526" s="223">
        <f t="shared" si="95"/>
        <v>0</v>
      </c>
      <c r="O526" s="235"/>
      <c r="P526" s="235"/>
      <c r="Q526" s="237"/>
      <c r="R526" s="237"/>
      <c r="S526" s="238"/>
      <c r="T526" s="237"/>
      <c r="U526" s="237"/>
      <c r="V526" s="237"/>
    </row>
    <row r="527" spans="1:22" hidden="1">
      <c r="A527" s="254" t="str">
        <f t="shared" si="87"/>
        <v>71090202000000</v>
      </c>
      <c r="B527" s="329" t="s">
        <v>439</v>
      </c>
      <c r="C527" s="285" t="s">
        <v>187</v>
      </c>
      <c r="D527" s="285" t="s">
        <v>140</v>
      </c>
      <c r="E527" s="285" t="s">
        <v>140</v>
      </c>
      <c r="F527" s="285" t="s">
        <v>441</v>
      </c>
      <c r="G527" s="329" t="s">
        <v>440</v>
      </c>
      <c r="H527" s="227"/>
      <c r="I527" s="228"/>
      <c r="J527" s="229"/>
      <c r="K527" s="229"/>
      <c r="L527" s="234" t="s">
        <v>174</v>
      </c>
      <c r="M527" s="220">
        <v>5113</v>
      </c>
      <c r="N527" s="223">
        <f t="shared" si="95"/>
        <v>0</v>
      </c>
      <c r="O527" s="235"/>
      <c r="P527" s="235"/>
      <c r="Q527" s="237"/>
      <c r="R527" s="237"/>
      <c r="S527" s="238"/>
      <c r="T527" s="237"/>
      <c r="U527" s="237"/>
      <c r="V527" s="237"/>
    </row>
    <row r="528" spans="1:22" ht="34.5" hidden="1" customHeight="1">
      <c r="A528" s="254" t="str">
        <f t="shared" si="87"/>
        <v>71090202000001</v>
      </c>
      <c r="B528" s="329" t="s">
        <v>439</v>
      </c>
      <c r="C528" s="285" t="s">
        <v>187</v>
      </c>
      <c r="D528" s="285" t="s">
        <v>140</v>
      </c>
      <c r="E528" s="285" t="s">
        <v>140</v>
      </c>
      <c r="F528" s="285" t="s">
        <v>441</v>
      </c>
      <c r="G528" s="329" t="s">
        <v>96</v>
      </c>
      <c r="H528" s="221"/>
      <c r="I528" s="271"/>
      <c r="J528" s="272"/>
      <c r="K528" s="272"/>
      <c r="L528" s="273" t="s">
        <v>710</v>
      </c>
      <c r="M528" s="268"/>
      <c r="N528" s="274">
        <f>O528+P528</f>
        <v>0</v>
      </c>
      <c r="O528" s="274">
        <f>SUM(O529)</f>
        <v>0</v>
      </c>
      <c r="P528" s="274">
        <f>SUM(P529)</f>
        <v>0</v>
      </c>
      <c r="Q528" s="237"/>
      <c r="R528" s="237"/>
      <c r="S528" s="238"/>
      <c r="T528" s="237"/>
      <c r="U528" s="237"/>
      <c r="V528" s="237"/>
    </row>
    <row r="529" spans="1:22" hidden="1">
      <c r="A529" s="254" t="str">
        <f t="shared" ref="A529" si="98">CONCATENATE(B529,C529,D529,E529,F529,G529)</f>
        <v>71090201014239</v>
      </c>
      <c r="B529" s="329" t="s">
        <v>439</v>
      </c>
      <c r="C529" s="285" t="s">
        <v>187</v>
      </c>
      <c r="D529" s="285" t="s">
        <v>140</v>
      </c>
      <c r="E529" s="285" t="s">
        <v>106</v>
      </c>
      <c r="F529" s="285" t="s">
        <v>106</v>
      </c>
      <c r="G529" s="285">
        <v>4239</v>
      </c>
      <c r="H529" s="221"/>
      <c r="I529" s="227"/>
      <c r="J529" s="231"/>
      <c r="K529" s="231"/>
      <c r="L529" s="230" t="s">
        <v>115</v>
      </c>
      <c r="M529" s="232">
        <v>4213</v>
      </c>
      <c r="N529" s="223">
        <f t="shared" ref="N529" si="99">O529+P529</f>
        <v>0</v>
      </c>
      <c r="O529" s="223"/>
      <c r="P529" s="223"/>
      <c r="Q529" s="237"/>
      <c r="R529" s="237"/>
      <c r="S529" s="238"/>
      <c r="T529" s="237"/>
      <c r="U529" s="237"/>
      <c r="V529" s="237"/>
    </row>
    <row r="530" spans="1:22">
      <c r="A530" s="254" t="str">
        <f t="shared" si="87"/>
        <v>71090202014239</v>
      </c>
      <c r="B530" s="329" t="s">
        <v>439</v>
      </c>
      <c r="C530" s="285" t="s">
        <v>187</v>
      </c>
      <c r="D530" s="285" t="s">
        <v>140</v>
      </c>
      <c r="E530" s="285" t="s">
        <v>140</v>
      </c>
      <c r="F530" s="285" t="s">
        <v>106</v>
      </c>
      <c r="G530" s="285">
        <v>4239</v>
      </c>
      <c r="H530" s="221">
        <v>2820</v>
      </c>
      <c r="I530" s="228" t="s">
        <v>185</v>
      </c>
      <c r="J530" s="229">
        <v>2</v>
      </c>
      <c r="K530" s="229">
        <v>0</v>
      </c>
      <c r="L530" s="267" t="s">
        <v>289</v>
      </c>
      <c r="M530" s="268"/>
      <c r="N530" s="269">
        <f>+N532+N538+N543+N547+N563+N572</f>
        <v>2340</v>
      </c>
      <c r="O530" s="269">
        <f>+O532+O538+O543+O547+O563+O572</f>
        <v>2340</v>
      </c>
      <c r="P530" s="269">
        <f>+P532+P538+P543+P547+P563+P572</f>
        <v>0</v>
      </c>
      <c r="Q530" s="237"/>
      <c r="R530" s="237"/>
      <c r="S530" s="238"/>
      <c r="T530" s="237"/>
      <c r="U530" s="237"/>
      <c r="V530" s="237"/>
    </row>
    <row r="531" spans="1:22">
      <c r="A531" s="254" t="str">
        <f t="shared" si="87"/>
        <v>71090202014511</v>
      </c>
      <c r="B531" s="285" t="s">
        <v>439</v>
      </c>
      <c r="C531" s="285" t="s">
        <v>187</v>
      </c>
      <c r="D531" s="285" t="s">
        <v>140</v>
      </c>
      <c r="E531" s="285" t="s">
        <v>140</v>
      </c>
      <c r="F531" s="285" t="s">
        <v>106</v>
      </c>
      <c r="G531" s="285">
        <v>4511</v>
      </c>
      <c r="H531" s="227"/>
      <c r="I531" s="228"/>
      <c r="J531" s="229"/>
      <c r="K531" s="229"/>
      <c r="L531" s="234" t="s">
        <v>110</v>
      </c>
      <c r="M531" s="220"/>
      <c r="N531" s="235"/>
      <c r="O531" s="235"/>
      <c r="P531" s="235"/>
      <c r="Q531" s="237"/>
      <c r="R531" s="237"/>
      <c r="S531" s="238"/>
      <c r="T531" s="237"/>
      <c r="U531" s="237"/>
      <c r="V531" s="237"/>
    </row>
    <row r="532" spans="1:22" hidden="1">
      <c r="A532" s="254" t="str">
        <f t="shared" si="87"/>
        <v>71090202020000</v>
      </c>
      <c r="B532" s="329" t="s">
        <v>439</v>
      </c>
      <c r="C532" s="285" t="s">
        <v>187</v>
      </c>
      <c r="D532" s="285" t="s">
        <v>140</v>
      </c>
      <c r="E532" s="285" t="s">
        <v>140</v>
      </c>
      <c r="F532" s="285" t="s">
        <v>140</v>
      </c>
      <c r="G532" s="329" t="s">
        <v>440</v>
      </c>
      <c r="H532" s="221">
        <v>2821</v>
      </c>
      <c r="I532" s="227" t="s">
        <v>185</v>
      </c>
      <c r="J532" s="231">
        <v>2</v>
      </c>
      <c r="K532" s="231">
        <v>1</v>
      </c>
      <c r="L532" s="266" t="s">
        <v>290</v>
      </c>
      <c r="M532" s="232"/>
      <c r="N532" s="235">
        <f>+N534+N536</f>
        <v>0</v>
      </c>
      <c r="O532" s="235">
        <f t="shared" ref="O532:P532" si="100">+O534+O536</f>
        <v>0</v>
      </c>
      <c r="P532" s="235">
        <f t="shared" si="100"/>
        <v>0</v>
      </c>
      <c r="Q532" s="237"/>
      <c r="R532" s="237"/>
      <c r="S532" s="238"/>
      <c r="T532" s="237"/>
      <c r="U532" s="237"/>
      <c r="V532" s="237"/>
    </row>
    <row r="533" spans="1:22" hidden="1">
      <c r="A533" s="254" t="str">
        <f t="shared" si="87"/>
        <v>71090202024239</v>
      </c>
      <c r="B533" s="329" t="s">
        <v>439</v>
      </c>
      <c r="C533" s="285" t="s">
        <v>187</v>
      </c>
      <c r="D533" s="285" t="s">
        <v>140</v>
      </c>
      <c r="E533" s="285" t="s">
        <v>140</v>
      </c>
      <c r="F533" s="285" t="s">
        <v>140</v>
      </c>
      <c r="G533" s="285">
        <v>4239</v>
      </c>
      <c r="H533" s="227"/>
      <c r="I533" s="227"/>
      <c r="J533" s="231"/>
      <c r="K533" s="231"/>
      <c r="L533" s="234" t="s">
        <v>108</v>
      </c>
      <c r="M533" s="220"/>
      <c r="N533" s="235"/>
      <c r="O533" s="235"/>
      <c r="P533" s="235"/>
      <c r="Q533" s="237"/>
      <c r="R533" s="237"/>
      <c r="S533" s="238"/>
      <c r="T533" s="237"/>
      <c r="U533" s="237"/>
      <c r="V533" s="237"/>
    </row>
    <row r="534" spans="1:22" hidden="1">
      <c r="A534" s="254" t="str">
        <f t="shared" si="87"/>
        <v>71090202024511</v>
      </c>
      <c r="B534" s="285" t="s">
        <v>439</v>
      </c>
      <c r="C534" s="285" t="s">
        <v>187</v>
      </c>
      <c r="D534" s="285" t="s">
        <v>140</v>
      </c>
      <c r="E534" s="285" t="s">
        <v>140</v>
      </c>
      <c r="F534" s="285" t="s">
        <v>140</v>
      </c>
      <c r="G534" s="285">
        <v>4511</v>
      </c>
      <c r="H534" s="221"/>
      <c r="I534" s="271"/>
      <c r="J534" s="272"/>
      <c r="K534" s="272"/>
      <c r="L534" s="273" t="s">
        <v>291</v>
      </c>
      <c r="M534" s="268"/>
      <c r="N534" s="274">
        <f>O534+P534</f>
        <v>0</v>
      </c>
      <c r="O534" s="274">
        <f>SUM(O535)</f>
        <v>0</v>
      </c>
      <c r="P534" s="274">
        <f>SUM(P535)</f>
        <v>0</v>
      </c>
      <c r="Q534" s="237"/>
      <c r="R534" s="237"/>
      <c r="S534" s="238"/>
      <c r="T534" s="237"/>
      <c r="U534" s="237"/>
      <c r="V534" s="237"/>
    </row>
    <row r="535" spans="1:22" ht="25.5" hidden="1">
      <c r="A535" s="254" t="str">
        <f t="shared" si="87"/>
        <v>71090202030000</v>
      </c>
      <c r="B535" s="329" t="s">
        <v>439</v>
      </c>
      <c r="C535" s="285" t="s">
        <v>187</v>
      </c>
      <c r="D535" s="285" t="s">
        <v>140</v>
      </c>
      <c r="E535" s="285" t="s">
        <v>140</v>
      </c>
      <c r="F535" s="285" t="s">
        <v>442</v>
      </c>
      <c r="G535" s="329" t="s">
        <v>440</v>
      </c>
      <c r="H535" s="227"/>
      <c r="I535" s="228"/>
      <c r="J535" s="229"/>
      <c r="K535" s="229"/>
      <c r="L535" s="230" t="s">
        <v>217</v>
      </c>
      <c r="M535" s="226">
        <v>4511</v>
      </c>
      <c r="N535" s="223">
        <f t="shared" ref="N535:N537" si="101">O535+P535</f>
        <v>0</v>
      </c>
      <c r="O535" s="222"/>
      <c r="P535" s="222"/>
      <c r="Q535" s="237"/>
      <c r="R535" s="237"/>
      <c r="S535" s="238"/>
      <c r="T535" s="237"/>
      <c r="U535" s="237"/>
      <c r="V535" s="237"/>
    </row>
    <row r="536" spans="1:22" ht="28.5" hidden="1" customHeight="1">
      <c r="A536" s="254" t="str">
        <f t="shared" si="87"/>
        <v>71090202034239</v>
      </c>
      <c r="B536" s="329" t="s">
        <v>439</v>
      </c>
      <c r="C536" s="285" t="s">
        <v>187</v>
      </c>
      <c r="D536" s="285" t="s">
        <v>140</v>
      </c>
      <c r="E536" s="285" t="s">
        <v>140</v>
      </c>
      <c r="F536" s="285" t="s">
        <v>442</v>
      </c>
      <c r="G536" s="285">
        <v>4239</v>
      </c>
      <c r="H536" s="221"/>
      <c r="I536" s="271"/>
      <c r="J536" s="272"/>
      <c r="K536" s="272"/>
      <c r="L536" s="273" t="s">
        <v>627</v>
      </c>
      <c r="M536" s="268"/>
      <c r="N536" s="274">
        <f>O536+P536</f>
        <v>0</v>
      </c>
      <c r="O536" s="274">
        <f>SUM(O537)</f>
        <v>0</v>
      </c>
      <c r="P536" s="274">
        <f>SUM(P537)</f>
        <v>0</v>
      </c>
      <c r="Q536" s="237"/>
      <c r="R536" s="237"/>
      <c r="S536" s="238"/>
      <c r="T536" s="237"/>
      <c r="U536" s="237"/>
      <c r="V536" s="237"/>
    </row>
    <row r="537" spans="1:22" hidden="1">
      <c r="A537" s="254" t="str">
        <f t="shared" si="87"/>
        <v>71090202034511</v>
      </c>
      <c r="B537" s="285" t="s">
        <v>439</v>
      </c>
      <c r="C537" s="285" t="s">
        <v>187</v>
      </c>
      <c r="D537" s="285" t="s">
        <v>140</v>
      </c>
      <c r="E537" s="285" t="s">
        <v>140</v>
      </c>
      <c r="F537" s="285" t="s">
        <v>442</v>
      </c>
      <c r="G537" s="285">
        <v>4511</v>
      </c>
      <c r="H537" s="227"/>
      <c r="I537" s="228"/>
      <c r="J537" s="229"/>
      <c r="K537" s="229"/>
      <c r="L537" s="230" t="s">
        <v>138</v>
      </c>
      <c r="M537" s="226">
        <v>5132</v>
      </c>
      <c r="N537" s="223">
        <f t="shared" si="101"/>
        <v>0</v>
      </c>
      <c r="O537" s="223"/>
      <c r="P537" s="223"/>
      <c r="Q537" s="237"/>
      <c r="R537" s="237"/>
      <c r="S537" s="238"/>
      <c r="T537" s="237"/>
      <c r="U537" s="237"/>
      <c r="V537" s="237"/>
    </row>
    <row r="538" spans="1:22" hidden="1">
      <c r="A538" s="254" t="str">
        <f t="shared" si="87"/>
        <v>71090202044511</v>
      </c>
      <c r="B538" s="285" t="s">
        <v>439</v>
      </c>
      <c r="C538" s="285" t="s">
        <v>187</v>
      </c>
      <c r="D538" s="285" t="s">
        <v>140</v>
      </c>
      <c r="E538" s="285" t="s">
        <v>140</v>
      </c>
      <c r="F538" s="285" t="s">
        <v>155</v>
      </c>
      <c r="G538" s="285">
        <v>4511</v>
      </c>
      <c r="H538" s="221">
        <v>2821</v>
      </c>
      <c r="I538" s="227" t="s">
        <v>185</v>
      </c>
      <c r="J538" s="231">
        <v>2</v>
      </c>
      <c r="K538" s="231">
        <v>2</v>
      </c>
      <c r="L538" s="266" t="s">
        <v>293</v>
      </c>
      <c r="M538" s="232"/>
      <c r="N538" s="235">
        <f>+N540</f>
        <v>0</v>
      </c>
      <c r="O538" s="235">
        <f t="shared" ref="O538:P538" si="102">+O540</f>
        <v>0</v>
      </c>
      <c r="P538" s="235">
        <f t="shared" si="102"/>
        <v>0</v>
      </c>
      <c r="Q538" s="237"/>
      <c r="R538" s="237"/>
      <c r="S538" s="238"/>
      <c r="T538" s="237"/>
      <c r="U538" s="237"/>
      <c r="V538" s="237"/>
    </row>
    <row r="539" spans="1:22" hidden="1">
      <c r="A539" s="254" t="str">
        <f t="shared" si="87"/>
        <v>71090500000000</v>
      </c>
      <c r="B539" s="329" t="s">
        <v>439</v>
      </c>
      <c r="C539" s="285" t="s">
        <v>187</v>
      </c>
      <c r="D539" s="285" t="s">
        <v>149</v>
      </c>
      <c r="E539" s="285" t="s">
        <v>441</v>
      </c>
      <c r="F539" s="285" t="s">
        <v>441</v>
      </c>
      <c r="G539" s="329" t="s">
        <v>440</v>
      </c>
      <c r="H539" s="227"/>
      <c r="I539" s="227"/>
      <c r="J539" s="231"/>
      <c r="K539" s="231"/>
      <c r="L539" s="234" t="s">
        <v>108</v>
      </c>
      <c r="M539" s="220"/>
      <c r="N539" s="235"/>
      <c r="O539" s="235"/>
      <c r="P539" s="235"/>
      <c r="Q539" s="237"/>
      <c r="R539" s="237"/>
      <c r="S539" s="238"/>
      <c r="T539" s="237"/>
      <c r="U539" s="237"/>
      <c r="V539" s="237"/>
    </row>
    <row r="540" spans="1:22" hidden="1">
      <c r="A540" s="254" t="str">
        <f t="shared" ref="A540:A592" si="103">CONCATENATE(B540,C540,D540,E540,F540,G540)</f>
        <v>71090500000001</v>
      </c>
      <c r="B540" s="329" t="s">
        <v>439</v>
      </c>
      <c r="C540" s="285" t="s">
        <v>187</v>
      </c>
      <c r="D540" s="285" t="s">
        <v>149</v>
      </c>
      <c r="E540" s="285" t="s">
        <v>441</v>
      </c>
      <c r="F540" s="285" t="s">
        <v>441</v>
      </c>
      <c r="G540" s="329" t="s">
        <v>96</v>
      </c>
      <c r="H540" s="221"/>
      <c r="I540" s="271"/>
      <c r="J540" s="272"/>
      <c r="K540" s="272"/>
      <c r="L540" s="273" t="s">
        <v>294</v>
      </c>
      <c r="M540" s="268"/>
      <c r="N540" s="274">
        <f>O540+P540</f>
        <v>0</v>
      </c>
      <c r="O540" s="274">
        <f>SUM(O541:O542)</f>
        <v>0</v>
      </c>
      <c r="P540" s="274">
        <f>SUM(P541:P542)</f>
        <v>0</v>
      </c>
      <c r="Q540" s="237"/>
      <c r="R540" s="237"/>
      <c r="S540" s="238"/>
      <c r="T540" s="237"/>
      <c r="U540" s="237"/>
      <c r="V540" s="237"/>
    </row>
    <row r="541" spans="1:22" ht="25.5" hidden="1">
      <c r="A541" s="254" t="str">
        <f t="shared" si="103"/>
        <v>71090501000000</v>
      </c>
      <c r="B541" s="329" t="s">
        <v>439</v>
      </c>
      <c r="C541" s="285" t="s">
        <v>187</v>
      </c>
      <c r="D541" s="285" t="s">
        <v>149</v>
      </c>
      <c r="E541" s="285" t="s">
        <v>106</v>
      </c>
      <c r="F541" s="285" t="s">
        <v>441</v>
      </c>
      <c r="G541" s="329" t="s">
        <v>440</v>
      </c>
      <c r="H541" s="227"/>
      <c r="I541" s="227"/>
      <c r="J541" s="231"/>
      <c r="K541" s="231"/>
      <c r="L541" s="230" t="s">
        <v>217</v>
      </c>
      <c r="M541" s="226">
        <v>4511</v>
      </c>
      <c r="N541" s="223">
        <f t="shared" ref="N541:N542" si="104">O541+P541</f>
        <v>0</v>
      </c>
      <c r="O541" s="223"/>
      <c r="P541" s="223">
        <v>0</v>
      </c>
      <c r="Q541" s="237"/>
      <c r="R541" s="237"/>
      <c r="S541" s="238"/>
      <c r="T541" s="237"/>
      <c r="U541" s="237"/>
      <c r="V541" s="237"/>
    </row>
    <row r="542" spans="1:22" ht="25.5" hidden="1">
      <c r="A542" s="254" t="str">
        <f t="shared" si="103"/>
        <v>71090501000001</v>
      </c>
      <c r="B542" s="329" t="s">
        <v>439</v>
      </c>
      <c r="C542" s="285" t="s">
        <v>187</v>
      </c>
      <c r="D542" s="285" t="s">
        <v>149</v>
      </c>
      <c r="E542" s="285" t="s">
        <v>106</v>
      </c>
      <c r="F542" s="285" t="s">
        <v>441</v>
      </c>
      <c r="G542" s="329" t="s">
        <v>96</v>
      </c>
      <c r="H542" s="227"/>
      <c r="I542" s="227"/>
      <c r="J542" s="231"/>
      <c r="K542" s="231"/>
      <c r="L542" s="230" t="s">
        <v>219</v>
      </c>
      <c r="M542" s="226">
        <v>4819</v>
      </c>
      <c r="N542" s="223">
        <f t="shared" si="104"/>
        <v>0</v>
      </c>
      <c r="O542" s="223"/>
      <c r="P542" s="223"/>
      <c r="Q542" s="237"/>
      <c r="R542" s="237"/>
      <c r="S542" s="238"/>
      <c r="T542" s="237"/>
      <c r="U542" s="237"/>
      <c r="V542" s="237"/>
    </row>
    <row r="543" spans="1:22" hidden="1">
      <c r="B543" s="329"/>
      <c r="H543" s="221">
        <v>2823</v>
      </c>
      <c r="I543" s="227" t="s">
        <v>185</v>
      </c>
      <c r="J543" s="231">
        <v>2</v>
      </c>
      <c r="K543" s="231">
        <v>3</v>
      </c>
      <c r="L543" s="266" t="s">
        <v>296</v>
      </c>
      <c r="M543" s="232"/>
      <c r="N543" s="235">
        <f>+N545</f>
        <v>0</v>
      </c>
      <c r="O543" s="235">
        <f>+O545</f>
        <v>0</v>
      </c>
      <c r="P543" s="235">
        <f>+P545</f>
        <v>0</v>
      </c>
      <c r="Q543" s="237"/>
      <c r="R543" s="237"/>
      <c r="S543" s="238"/>
      <c r="T543" s="237"/>
      <c r="U543" s="237"/>
      <c r="V543" s="237"/>
    </row>
    <row r="544" spans="1:22" hidden="1">
      <c r="B544" s="329"/>
      <c r="H544" s="227"/>
      <c r="I544" s="227"/>
      <c r="J544" s="231"/>
      <c r="K544" s="231"/>
      <c r="L544" s="234" t="s">
        <v>108</v>
      </c>
      <c r="M544" s="220"/>
      <c r="N544" s="235"/>
      <c r="O544" s="235"/>
      <c r="P544" s="235"/>
      <c r="Q544" s="237"/>
      <c r="R544" s="237"/>
      <c r="S544" s="238"/>
      <c r="T544" s="237"/>
      <c r="U544" s="237"/>
      <c r="V544" s="237"/>
    </row>
    <row r="545" spans="1:22" ht="27" hidden="1">
      <c r="B545" s="329"/>
      <c r="H545" s="221"/>
      <c r="I545" s="271"/>
      <c r="J545" s="272"/>
      <c r="K545" s="272"/>
      <c r="L545" s="273" t="s">
        <v>297</v>
      </c>
      <c r="M545" s="268"/>
      <c r="N545" s="274">
        <f>O545+P545</f>
        <v>0</v>
      </c>
      <c r="O545" s="274">
        <f>SUM(O546)</f>
        <v>0</v>
      </c>
      <c r="P545" s="274">
        <f>SUM(P546)</f>
        <v>0</v>
      </c>
      <c r="Q545" s="237"/>
      <c r="R545" s="237"/>
      <c r="S545" s="238"/>
      <c r="T545" s="237"/>
      <c r="U545" s="237"/>
      <c r="V545" s="237"/>
    </row>
    <row r="546" spans="1:22" ht="25.5" hidden="1">
      <c r="A546" s="254" t="str">
        <f t="shared" si="103"/>
        <v>71090501030000</v>
      </c>
      <c r="B546" s="329" t="s">
        <v>439</v>
      </c>
      <c r="C546" s="285" t="s">
        <v>187</v>
      </c>
      <c r="D546" s="285" t="s">
        <v>149</v>
      </c>
      <c r="E546" s="285" t="s">
        <v>106</v>
      </c>
      <c r="F546" s="285" t="s">
        <v>442</v>
      </c>
      <c r="G546" s="329" t="s">
        <v>440</v>
      </c>
      <c r="H546" s="221"/>
      <c r="I546" s="227"/>
      <c r="J546" s="231"/>
      <c r="K546" s="231"/>
      <c r="L546" s="230" t="s">
        <v>217</v>
      </c>
      <c r="M546" s="276">
        <v>4511</v>
      </c>
      <c r="N546" s="223">
        <f t="shared" ref="N546" si="105">O546+P546</f>
        <v>0</v>
      </c>
      <c r="O546" s="223"/>
      <c r="P546" s="223"/>
      <c r="Q546" s="237"/>
      <c r="R546" s="237"/>
      <c r="S546" s="238"/>
      <c r="T546" s="237"/>
      <c r="U546" s="237"/>
      <c r="V546" s="237"/>
    </row>
    <row r="547" spans="1:22">
      <c r="A547" s="254" t="str">
        <f t="shared" si="103"/>
        <v>71090501044239</v>
      </c>
      <c r="B547" s="329" t="s">
        <v>439</v>
      </c>
      <c r="C547" s="285" t="s">
        <v>187</v>
      </c>
      <c r="D547" s="285" t="s">
        <v>149</v>
      </c>
      <c r="E547" s="285" t="s">
        <v>106</v>
      </c>
      <c r="F547" s="285" t="s">
        <v>155</v>
      </c>
      <c r="G547" s="285">
        <v>4239</v>
      </c>
      <c r="H547" s="221">
        <v>2824</v>
      </c>
      <c r="I547" s="227" t="s">
        <v>185</v>
      </c>
      <c r="J547" s="231">
        <v>2</v>
      </c>
      <c r="K547" s="231">
        <v>4</v>
      </c>
      <c r="L547" s="266" t="s">
        <v>299</v>
      </c>
      <c r="M547" s="232"/>
      <c r="N547" s="235">
        <f>+N549+N558+N560</f>
        <v>2340</v>
      </c>
      <c r="O547" s="235">
        <f t="shared" ref="O547:P547" si="106">+O549+O558+O560</f>
        <v>2340</v>
      </c>
      <c r="P547" s="235">
        <f t="shared" si="106"/>
        <v>0</v>
      </c>
      <c r="Q547" s="237"/>
      <c r="R547" s="237"/>
      <c r="S547" s="238"/>
      <c r="T547" s="237"/>
      <c r="U547" s="237"/>
      <c r="V547" s="237"/>
    </row>
    <row r="548" spans="1:22">
      <c r="A548" s="254" t="str">
        <f t="shared" si="103"/>
        <v>71090501050000</v>
      </c>
      <c r="B548" s="329" t="s">
        <v>439</v>
      </c>
      <c r="C548" s="285" t="s">
        <v>187</v>
      </c>
      <c r="D548" s="285" t="s">
        <v>149</v>
      </c>
      <c r="E548" s="285" t="s">
        <v>106</v>
      </c>
      <c r="F548" s="285" t="s">
        <v>149</v>
      </c>
      <c r="G548" s="329" t="s">
        <v>440</v>
      </c>
      <c r="H548" s="227"/>
      <c r="I548" s="227"/>
      <c r="J548" s="231"/>
      <c r="K548" s="231"/>
      <c r="L548" s="234" t="s">
        <v>108</v>
      </c>
      <c r="M548" s="220"/>
      <c r="N548" s="235"/>
      <c r="O548" s="235"/>
      <c r="P548" s="235"/>
      <c r="Q548" s="237"/>
      <c r="R548" s="237"/>
      <c r="S548" s="238"/>
      <c r="T548" s="237"/>
      <c r="U548" s="237"/>
      <c r="V548" s="237"/>
    </row>
    <row r="549" spans="1:22">
      <c r="A549" s="254" t="str">
        <f t="shared" si="103"/>
        <v>71090501054819</v>
      </c>
      <c r="B549" s="329" t="s">
        <v>439</v>
      </c>
      <c r="C549" s="285" t="s">
        <v>187</v>
      </c>
      <c r="D549" s="285" t="s">
        <v>149</v>
      </c>
      <c r="E549" s="285" t="s">
        <v>106</v>
      </c>
      <c r="F549" s="285" t="s">
        <v>149</v>
      </c>
      <c r="G549" s="285">
        <v>4819</v>
      </c>
      <c r="H549" s="221"/>
      <c r="I549" s="271"/>
      <c r="J549" s="272"/>
      <c r="K549" s="272"/>
      <c r="L549" s="273" t="s">
        <v>300</v>
      </c>
      <c r="M549" s="268"/>
      <c r="N549" s="274">
        <f>SUM(N550:N557)</f>
        <v>2340</v>
      </c>
      <c r="O549" s="274">
        <f t="shared" ref="O549:P549" si="107">SUM(O550:O557)</f>
        <v>2340</v>
      </c>
      <c r="P549" s="274">
        <f t="shared" si="107"/>
        <v>0</v>
      </c>
      <c r="Q549" s="237"/>
      <c r="R549" s="237"/>
      <c r="S549" s="238"/>
      <c r="T549" s="237"/>
      <c r="U549" s="237"/>
      <c r="V549" s="237"/>
    </row>
    <row r="550" spans="1:22" hidden="1">
      <c r="B550" s="329"/>
      <c r="G550" s="329"/>
      <c r="H550" s="221"/>
      <c r="I550" s="227"/>
      <c r="J550" s="231"/>
      <c r="K550" s="231"/>
      <c r="L550" s="230" t="s">
        <v>118</v>
      </c>
      <c r="M550" s="226">
        <v>4216</v>
      </c>
      <c r="N550" s="223">
        <f t="shared" ref="N550:N553" si="108">O550+P550</f>
        <v>0</v>
      </c>
      <c r="O550" s="223"/>
      <c r="P550" s="223"/>
      <c r="Q550" s="237"/>
      <c r="R550" s="237"/>
      <c r="S550" s="238"/>
      <c r="T550" s="237"/>
      <c r="U550" s="237"/>
      <c r="V550" s="237"/>
    </row>
    <row r="551" spans="1:22" hidden="1">
      <c r="A551" s="254" t="str">
        <f t="shared" si="103"/>
        <v>71090600000000</v>
      </c>
      <c r="B551" s="329" t="s">
        <v>439</v>
      </c>
      <c r="C551" s="285" t="s">
        <v>187</v>
      </c>
      <c r="D551" s="285" t="s">
        <v>157</v>
      </c>
      <c r="E551" s="285" t="s">
        <v>441</v>
      </c>
      <c r="F551" s="285" t="s">
        <v>441</v>
      </c>
      <c r="G551" s="329" t="s">
        <v>440</v>
      </c>
      <c r="H551" s="221"/>
      <c r="I551" s="227"/>
      <c r="J551" s="231"/>
      <c r="K551" s="231"/>
      <c r="L551" s="230" t="s">
        <v>642</v>
      </c>
      <c r="M551" s="226">
        <v>4234</v>
      </c>
      <c r="N551" s="223">
        <f t="shared" si="108"/>
        <v>0</v>
      </c>
      <c r="O551" s="223"/>
      <c r="P551" s="223"/>
      <c r="Q551" s="237"/>
      <c r="R551" s="237"/>
      <c r="S551" s="238"/>
      <c r="T551" s="237"/>
      <c r="U551" s="237"/>
      <c r="V551" s="237"/>
    </row>
    <row r="552" spans="1:22">
      <c r="A552" s="254" t="str">
        <f t="shared" si="103"/>
        <v>71090600000001</v>
      </c>
      <c r="B552" s="329" t="s">
        <v>439</v>
      </c>
      <c r="C552" s="285" t="s">
        <v>187</v>
      </c>
      <c r="D552" s="285" t="s">
        <v>157</v>
      </c>
      <c r="E552" s="285" t="s">
        <v>441</v>
      </c>
      <c r="F552" s="285" t="s">
        <v>441</v>
      </c>
      <c r="G552" s="329" t="s">
        <v>96</v>
      </c>
      <c r="H552" s="221"/>
      <c r="I552" s="227"/>
      <c r="J552" s="231"/>
      <c r="K552" s="231"/>
      <c r="L552" s="230" t="s">
        <v>125</v>
      </c>
      <c r="M552" s="220">
        <v>4239</v>
      </c>
      <c r="N552" s="223">
        <f t="shared" si="108"/>
        <v>2340</v>
      </c>
      <c r="O552" s="223">
        <v>2340</v>
      </c>
      <c r="P552" s="223"/>
      <c r="Q552" s="237"/>
      <c r="R552" s="237"/>
      <c r="S552" s="238"/>
      <c r="T552" s="237"/>
      <c r="U552" s="237"/>
      <c r="V552" s="237"/>
    </row>
    <row r="553" spans="1:22" hidden="1">
      <c r="A553" s="254" t="str">
        <f t="shared" si="103"/>
        <v>71090601000000</v>
      </c>
      <c r="B553" s="329" t="s">
        <v>439</v>
      </c>
      <c r="C553" s="285" t="s">
        <v>187</v>
      </c>
      <c r="D553" s="285" t="s">
        <v>157</v>
      </c>
      <c r="E553" s="285" t="s">
        <v>106</v>
      </c>
      <c r="F553" s="285" t="s">
        <v>441</v>
      </c>
      <c r="G553" s="329" t="s">
        <v>440</v>
      </c>
      <c r="H553" s="221"/>
      <c r="I553" s="227"/>
      <c r="J553" s="231"/>
      <c r="K553" s="231"/>
      <c r="L553" s="230" t="s">
        <v>130</v>
      </c>
      <c r="M553" s="226">
        <v>4267</v>
      </c>
      <c r="N553" s="223">
        <f t="shared" si="108"/>
        <v>0</v>
      </c>
      <c r="O553" s="223"/>
      <c r="P553" s="223"/>
      <c r="Q553" s="237"/>
      <c r="R553" s="237"/>
      <c r="S553" s="238"/>
      <c r="T553" s="237"/>
      <c r="U553" s="237"/>
      <c r="V553" s="237"/>
    </row>
    <row r="554" spans="1:22" hidden="1">
      <c r="A554" s="254" t="str">
        <f t="shared" si="103"/>
        <v>71090601000001</v>
      </c>
      <c r="B554" s="329" t="s">
        <v>439</v>
      </c>
      <c r="C554" s="285" t="s">
        <v>187</v>
      </c>
      <c r="D554" s="285" t="s">
        <v>157</v>
      </c>
      <c r="E554" s="285" t="s">
        <v>106</v>
      </c>
      <c r="F554" s="285" t="s">
        <v>441</v>
      </c>
      <c r="G554" s="329" t="s">
        <v>96</v>
      </c>
      <c r="H554" s="279"/>
      <c r="I554" s="280"/>
      <c r="J554" s="281"/>
      <c r="K554" s="282"/>
      <c r="L554" s="283" t="s">
        <v>240</v>
      </c>
      <c r="M554" s="276">
        <v>4269</v>
      </c>
      <c r="N554" s="223">
        <f t="shared" ref="N554:N559" si="109">O554+P554</f>
        <v>0</v>
      </c>
      <c r="O554" s="223"/>
      <c r="P554" s="223"/>
      <c r="Q554" s="237"/>
      <c r="R554" s="237"/>
      <c r="S554" s="238"/>
      <c r="T554" s="237"/>
      <c r="U554" s="237"/>
      <c r="V554" s="237"/>
    </row>
    <row r="555" spans="1:22" hidden="1">
      <c r="A555" s="254" t="str">
        <f t="shared" si="103"/>
        <v>71090601010000</v>
      </c>
      <c r="B555" s="329" t="s">
        <v>439</v>
      </c>
      <c r="C555" s="285" t="s">
        <v>187</v>
      </c>
      <c r="D555" s="285" t="s">
        <v>157</v>
      </c>
      <c r="E555" s="285" t="s">
        <v>106</v>
      </c>
      <c r="F555" s="285" t="s">
        <v>106</v>
      </c>
      <c r="G555" s="329" t="s">
        <v>440</v>
      </c>
      <c r="H555" s="227"/>
      <c r="I555" s="227"/>
      <c r="J555" s="231"/>
      <c r="K555" s="231"/>
      <c r="L555" s="275" t="s">
        <v>167</v>
      </c>
      <c r="M555" s="276">
        <v>4639</v>
      </c>
      <c r="N555" s="223">
        <f t="shared" si="109"/>
        <v>0</v>
      </c>
      <c r="O555" s="223"/>
      <c r="P555" s="223"/>
      <c r="Q555" s="237"/>
      <c r="R555" s="237"/>
      <c r="S555" s="238"/>
      <c r="T555" s="237"/>
      <c r="U555" s="237"/>
      <c r="V555" s="237"/>
    </row>
    <row r="556" spans="1:22" ht="25.5" hidden="1">
      <c r="A556" s="254" t="str">
        <f t="shared" ref="A556" si="110">CONCATENATE(B556,C556,D556,E556,F556,G556)</f>
        <v>71090501000001</v>
      </c>
      <c r="B556" s="329" t="s">
        <v>439</v>
      </c>
      <c r="C556" s="285" t="s">
        <v>187</v>
      </c>
      <c r="D556" s="285" t="s">
        <v>149</v>
      </c>
      <c r="E556" s="285" t="s">
        <v>106</v>
      </c>
      <c r="F556" s="285" t="s">
        <v>441</v>
      </c>
      <c r="G556" s="329" t="s">
        <v>96</v>
      </c>
      <c r="H556" s="227"/>
      <c r="I556" s="227"/>
      <c r="J556" s="231"/>
      <c r="K556" s="231"/>
      <c r="L556" s="230" t="s">
        <v>219</v>
      </c>
      <c r="M556" s="226">
        <v>4819</v>
      </c>
      <c r="N556" s="223">
        <f t="shared" si="109"/>
        <v>0</v>
      </c>
      <c r="O556" s="223"/>
      <c r="P556" s="223"/>
      <c r="Q556" s="237"/>
      <c r="R556" s="237"/>
      <c r="S556" s="238"/>
      <c r="T556" s="237"/>
      <c r="U556" s="237"/>
      <c r="V556" s="237"/>
    </row>
    <row r="557" spans="1:22" hidden="1">
      <c r="A557" s="254" t="str">
        <f t="shared" si="103"/>
        <v>71090601014251</v>
      </c>
      <c r="B557" s="329" t="s">
        <v>439</v>
      </c>
      <c r="C557" s="285" t="s">
        <v>187</v>
      </c>
      <c r="D557" s="285" t="s">
        <v>157</v>
      </c>
      <c r="E557" s="285" t="s">
        <v>106</v>
      </c>
      <c r="F557" s="285" t="s">
        <v>106</v>
      </c>
      <c r="G557" s="285">
        <v>4251</v>
      </c>
      <c r="H557" s="304"/>
      <c r="I557" s="280"/>
      <c r="J557" s="305"/>
      <c r="K557" s="306"/>
      <c r="L557" s="230" t="s">
        <v>137</v>
      </c>
      <c r="M557" s="226">
        <v>5129</v>
      </c>
      <c r="N557" s="223">
        <f t="shared" si="109"/>
        <v>0</v>
      </c>
      <c r="O557" s="223"/>
      <c r="P557" s="223"/>
      <c r="Q557" s="237"/>
      <c r="R557" s="237"/>
      <c r="S557" s="238"/>
      <c r="T557" s="237"/>
      <c r="U557" s="237"/>
      <c r="V557" s="237"/>
    </row>
    <row r="558" spans="1:22" ht="18" hidden="1" customHeight="1">
      <c r="A558" s="254" t="str">
        <f t="shared" si="103"/>
        <v>71090601015113</v>
      </c>
      <c r="B558" s="329" t="s">
        <v>439</v>
      </c>
      <c r="C558" s="285" t="s">
        <v>187</v>
      </c>
      <c r="D558" s="285" t="s">
        <v>157</v>
      </c>
      <c r="E558" s="285" t="s">
        <v>106</v>
      </c>
      <c r="F558" s="285" t="s">
        <v>106</v>
      </c>
      <c r="G558" s="285">
        <v>5113</v>
      </c>
      <c r="H558" s="221"/>
      <c r="I558" s="271"/>
      <c r="J558" s="272"/>
      <c r="K558" s="272"/>
      <c r="L558" s="273" t="s">
        <v>301</v>
      </c>
      <c r="M558" s="268"/>
      <c r="N558" s="274">
        <f>O558+P558</f>
        <v>0</v>
      </c>
      <c r="O558" s="274">
        <f>SUM(O559)</f>
        <v>0</v>
      </c>
      <c r="P558" s="274">
        <f>SUM(P559)</f>
        <v>0</v>
      </c>
      <c r="Q558" s="237"/>
      <c r="R558" s="237"/>
      <c r="S558" s="238"/>
      <c r="T558" s="237"/>
      <c r="U558" s="237"/>
      <c r="V558" s="237"/>
    </row>
    <row r="559" spans="1:22" ht="25.5" hidden="1">
      <c r="A559" s="254" t="str">
        <f t="shared" si="103"/>
        <v>71090601020000</v>
      </c>
      <c r="B559" s="329" t="s">
        <v>439</v>
      </c>
      <c r="C559" s="285" t="s">
        <v>187</v>
      </c>
      <c r="D559" s="285" t="s">
        <v>157</v>
      </c>
      <c r="E559" s="285" t="s">
        <v>106</v>
      </c>
      <c r="F559" s="285" t="s">
        <v>140</v>
      </c>
      <c r="G559" s="329" t="s">
        <v>440</v>
      </c>
      <c r="H559" s="227"/>
      <c r="I559" s="227"/>
      <c r="J559" s="231"/>
      <c r="K559" s="231"/>
      <c r="L559" s="230" t="s">
        <v>217</v>
      </c>
      <c r="M559" s="226">
        <v>4511</v>
      </c>
      <c r="N559" s="223">
        <f t="shared" si="109"/>
        <v>0</v>
      </c>
      <c r="O559" s="223"/>
      <c r="P559" s="223"/>
      <c r="Q559" s="237"/>
      <c r="R559" s="237"/>
      <c r="S559" s="238"/>
      <c r="T559" s="237"/>
      <c r="U559" s="237"/>
      <c r="V559" s="237"/>
    </row>
    <row r="560" spans="1:22" ht="18" hidden="1" customHeight="1">
      <c r="A560" s="254" t="str">
        <f t="shared" si="103"/>
        <v>71090601015113</v>
      </c>
      <c r="B560" s="329" t="s">
        <v>439</v>
      </c>
      <c r="C560" s="285" t="s">
        <v>187</v>
      </c>
      <c r="D560" s="285" t="s">
        <v>157</v>
      </c>
      <c r="E560" s="285" t="s">
        <v>106</v>
      </c>
      <c r="F560" s="285" t="s">
        <v>106</v>
      </c>
      <c r="G560" s="285">
        <v>5113</v>
      </c>
      <c r="H560" s="221"/>
      <c r="I560" s="271"/>
      <c r="J560" s="272"/>
      <c r="K560" s="272"/>
      <c r="L560" s="273" t="s">
        <v>654</v>
      </c>
      <c r="M560" s="268"/>
      <c r="N560" s="274">
        <f>O560+P560</f>
        <v>0</v>
      </c>
      <c r="O560" s="274">
        <f>SUM(O561:O562)</f>
        <v>0</v>
      </c>
      <c r="P560" s="274">
        <f>SUM(P561:P562)</f>
        <v>0</v>
      </c>
      <c r="Q560" s="237"/>
      <c r="R560" s="237"/>
      <c r="S560" s="238"/>
      <c r="T560" s="237"/>
      <c r="U560" s="237"/>
      <c r="V560" s="237"/>
    </row>
    <row r="561" spans="1:22" hidden="1">
      <c r="A561" s="254" t="str">
        <f t="shared" si="103"/>
        <v>71090201024511</v>
      </c>
      <c r="B561" s="285" t="s">
        <v>439</v>
      </c>
      <c r="C561" s="285" t="s">
        <v>187</v>
      </c>
      <c r="D561" s="285" t="s">
        <v>140</v>
      </c>
      <c r="E561" s="285" t="s">
        <v>106</v>
      </c>
      <c r="F561" s="285" t="s">
        <v>140</v>
      </c>
      <c r="G561" s="285">
        <v>4511</v>
      </c>
      <c r="H561" s="227"/>
      <c r="I561" s="228"/>
      <c r="J561" s="229"/>
      <c r="K561" s="229"/>
      <c r="L561" s="234" t="s">
        <v>173</v>
      </c>
      <c r="M561" s="220">
        <v>5112</v>
      </c>
      <c r="N561" s="223">
        <f t="shared" ref="N561:N562" si="111">O561+P561</f>
        <v>0</v>
      </c>
      <c r="O561" s="223">
        <v>0</v>
      </c>
      <c r="P561" s="223"/>
      <c r="Q561" s="237"/>
      <c r="R561" s="237"/>
      <c r="S561" s="238"/>
      <c r="T561" s="237"/>
      <c r="U561" s="237"/>
      <c r="V561" s="237"/>
    </row>
    <row r="562" spans="1:22" ht="16.5" hidden="1">
      <c r="A562" s="254" t="str">
        <f t="shared" ref="A562" si="112">CONCATENATE(B562,C562,D562,E562,F562,G562)</f>
        <v>71100700000001</v>
      </c>
      <c r="B562" s="329" t="s">
        <v>439</v>
      </c>
      <c r="C562" s="285" t="s">
        <v>189</v>
      </c>
      <c r="D562" s="285" t="s">
        <v>183</v>
      </c>
      <c r="E562" s="285" t="s">
        <v>441</v>
      </c>
      <c r="F562" s="285" t="s">
        <v>441</v>
      </c>
      <c r="G562" s="329" t="s">
        <v>96</v>
      </c>
      <c r="H562" s="227"/>
      <c r="I562" s="227"/>
      <c r="J562" s="231"/>
      <c r="K562" s="231"/>
      <c r="L562" s="230" t="s">
        <v>143</v>
      </c>
      <c r="M562" s="226">
        <v>5113</v>
      </c>
      <c r="N562" s="223">
        <f t="shared" si="111"/>
        <v>0</v>
      </c>
      <c r="O562" s="222"/>
      <c r="P562" s="222"/>
      <c r="Q562" s="237"/>
      <c r="R562" s="237"/>
      <c r="S562" s="238"/>
      <c r="T562" s="237"/>
      <c r="U562" s="237"/>
      <c r="V562" s="237"/>
    </row>
    <row r="563" spans="1:22" hidden="1">
      <c r="A563" s="254" t="str">
        <f t="shared" si="103"/>
        <v>71090601045113</v>
      </c>
      <c r="B563" s="329" t="s">
        <v>439</v>
      </c>
      <c r="C563" s="285" t="s">
        <v>187</v>
      </c>
      <c r="D563" s="285" t="s">
        <v>157</v>
      </c>
      <c r="E563" s="285" t="s">
        <v>106</v>
      </c>
      <c r="F563" s="285" t="s">
        <v>155</v>
      </c>
      <c r="G563" s="285">
        <v>5113</v>
      </c>
      <c r="H563" s="221">
        <v>2825</v>
      </c>
      <c r="I563" s="227" t="s">
        <v>185</v>
      </c>
      <c r="J563" s="231">
        <v>2</v>
      </c>
      <c r="K563" s="231">
        <v>5</v>
      </c>
      <c r="L563" s="266" t="s">
        <v>303</v>
      </c>
      <c r="M563" s="232"/>
      <c r="N563" s="235">
        <f>+N565+N567+N569</f>
        <v>0</v>
      </c>
      <c r="O563" s="235">
        <f>+O565+O567+O569</f>
        <v>0</v>
      </c>
      <c r="P563" s="235">
        <f>+P565+P567+P569</f>
        <v>0</v>
      </c>
      <c r="Q563" s="237"/>
      <c r="R563" s="237"/>
      <c r="S563" s="238"/>
      <c r="T563" s="237"/>
      <c r="U563" s="237"/>
      <c r="V563" s="237"/>
    </row>
    <row r="564" spans="1:22" hidden="1">
      <c r="A564" s="254" t="str">
        <f t="shared" si="103"/>
        <v>71090601050000</v>
      </c>
      <c r="B564" s="329" t="s">
        <v>439</v>
      </c>
      <c r="C564" s="285" t="s">
        <v>187</v>
      </c>
      <c r="D564" s="285" t="s">
        <v>157</v>
      </c>
      <c r="E564" s="285" t="s">
        <v>106</v>
      </c>
      <c r="F564" s="285" t="s">
        <v>149</v>
      </c>
      <c r="G564" s="329" t="s">
        <v>440</v>
      </c>
      <c r="H564" s="227"/>
      <c r="I564" s="227"/>
      <c r="J564" s="231"/>
      <c r="K564" s="231"/>
      <c r="L564" s="234" t="s">
        <v>108</v>
      </c>
      <c r="M564" s="226"/>
      <c r="N564" s="235"/>
      <c r="O564" s="235"/>
      <c r="P564" s="235"/>
      <c r="Q564" s="237"/>
      <c r="R564" s="237"/>
      <c r="S564" s="238"/>
      <c r="T564" s="237"/>
      <c r="U564" s="237"/>
      <c r="V564" s="237"/>
    </row>
    <row r="565" spans="1:22" hidden="1">
      <c r="A565" s="254" t="str">
        <f t="shared" si="103"/>
        <v>71090601054239</v>
      </c>
      <c r="B565" s="329" t="s">
        <v>439</v>
      </c>
      <c r="C565" s="285" t="s">
        <v>187</v>
      </c>
      <c r="D565" s="285" t="s">
        <v>157</v>
      </c>
      <c r="E565" s="285" t="s">
        <v>106</v>
      </c>
      <c r="F565" s="285" t="s">
        <v>149</v>
      </c>
      <c r="G565" s="329">
        <v>4239</v>
      </c>
      <c r="H565" s="221"/>
      <c r="I565" s="271"/>
      <c r="J565" s="272"/>
      <c r="K565" s="272"/>
      <c r="L565" s="273" t="s">
        <v>304</v>
      </c>
      <c r="M565" s="268"/>
      <c r="N565" s="274">
        <f>O565+P565</f>
        <v>0</v>
      </c>
      <c r="O565" s="274">
        <f>SUM(O566)</f>
        <v>0</v>
      </c>
      <c r="P565" s="274">
        <f>SUM(P566)</f>
        <v>0</v>
      </c>
      <c r="Q565" s="237"/>
      <c r="R565" s="237"/>
      <c r="S565" s="238"/>
      <c r="T565" s="237"/>
      <c r="U565" s="237"/>
      <c r="V565" s="237"/>
    </row>
    <row r="566" spans="1:22" ht="25.5" hidden="1">
      <c r="A566" s="254" t="str">
        <f t="shared" si="103"/>
        <v>71090601054637</v>
      </c>
      <c r="B566" s="285" t="s">
        <v>439</v>
      </c>
      <c r="C566" s="285" t="s">
        <v>187</v>
      </c>
      <c r="D566" s="285" t="s">
        <v>157</v>
      </c>
      <c r="E566" s="285" t="s">
        <v>106</v>
      </c>
      <c r="F566" s="285" t="s">
        <v>149</v>
      </c>
      <c r="G566" s="285">
        <v>4637</v>
      </c>
      <c r="H566" s="227"/>
      <c r="I566" s="227"/>
      <c r="J566" s="231"/>
      <c r="K566" s="231"/>
      <c r="L566" s="230" t="s">
        <v>217</v>
      </c>
      <c r="M566" s="226">
        <v>4511</v>
      </c>
      <c r="N566" s="223">
        <f t="shared" ref="N566:N571" si="113">O566+P566</f>
        <v>0</v>
      </c>
      <c r="O566" s="223"/>
      <c r="P566" s="223"/>
      <c r="Q566" s="237"/>
      <c r="R566" s="237"/>
      <c r="S566" s="238"/>
      <c r="T566" s="237"/>
      <c r="U566" s="237"/>
      <c r="V566" s="237"/>
    </row>
    <row r="567" spans="1:22" hidden="1">
      <c r="A567" s="254" t="str">
        <f t="shared" si="103"/>
        <v>71100000000000</v>
      </c>
      <c r="B567" s="329" t="s">
        <v>439</v>
      </c>
      <c r="C567" s="285" t="s">
        <v>189</v>
      </c>
      <c r="D567" s="285" t="s">
        <v>441</v>
      </c>
      <c r="E567" s="285" t="s">
        <v>441</v>
      </c>
      <c r="F567" s="285" t="s">
        <v>441</v>
      </c>
      <c r="G567" s="329" t="s">
        <v>440</v>
      </c>
      <c r="H567" s="221"/>
      <c r="I567" s="271"/>
      <c r="J567" s="272"/>
      <c r="K567" s="272"/>
      <c r="L567" s="273" t="s">
        <v>305</v>
      </c>
      <c r="M567" s="268"/>
      <c r="N567" s="274">
        <f>O567+P567</f>
        <v>0</v>
      </c>
      <c r="O567" s="274">
        <f>SUM(O568)</f>
        <v>0</v>
      </c>
      <c r="P567" s="274">
        <f>SUM(P568)</f>
        <v>0</v>
      </c>
      <c r="Q567" s="237"/>
      <c r="R567" s="237"/>
      <c r="S567" s="238"/>
      <c r="T567" s="237"/>
      <c r="U567" s="237"/>
      <c r="V567" s="237"/>
    </row>
    <row r="568" spans="1:22" ht="25.5" hidden="1">
      <c r="A568" s="254" t="str">
        <f t="shared" si="103"/>
        <v>71100000000001</v>
      </c>
      <c r="B568" s="329" t="s">
        <v>439</v>
      </c>
      <c r="C568" s="285" t="s">
        <v>189</v>
      </c>
      <c r="D568" s="285" t="s">
        <v>441</v>
      </c>
      <c r="E568" s="285" t="s">
        <v>441</v>
      </c>
      <c r="F568" s="285" t="s">
        <v>441</v>
      </c>
      <c r="G568" s="329" t="s">
        <v>96</v>
      </c>
      <c r="H568" s="227"/>
      <c r="I568" s="227"/>
      <c r="J568" s="231"/>
      <c r="K568" s="231"/>
      <c r="L568" s="230" t="s">
        <v>217</v>
      </c>
      <c r="M568" s="226">
        <v>4511</v>
      </c>
      <c r="N568" s="223">
        <f t="shared" si="113"/>
        <v>0</v>
      </c>
      <c r="O568" s="223"/>
      <c r="P568" s="223"/>
      <c r="Q568" s="237"/>
      <c r="R568" s="237"/>
      <c r="S568" s="238"/>
      <c r="T568" s="237"/>
      <c r="U568" s="237"/>
      <c r="V568" s="237"/>
    </row>
    <row r="569" spans="1:22" hidden="1">
      <c r="A569" s="254" t="str">
        <f t="shared" si="103"/>
        <v>71100700000000</v>
      </c>
      <c r="B569" s="329" t="s">
        <v>439</v>
      </c>
      <c r="C569" s="285" t="s">
        <v>189</v>
      </c>
      <c r="D569" s="285" t="s">
        <v>183</v>
      </c>
      <c r="E569" s="285" t="s">
        <v>441</v>
      </c>
      <c r="F569" s="285" t="s">
        <v>441</v>
      </c>
      <c r="G569" s="329" t="s">
        <v>440</v>
      </c>
      <c r="H569" s="221"/>
      <c r="I569" s="271"/>
      <c r="J569" s="272"/>
      <c r="K569" s="272"/>
      <c r="L569" s="273" t="s">
        <v>603</v>
      </c>
      <c r="M569" s="268"/>
      <c r="N569" s="274">
        <f>O569+P569</f>
        <v>0</v>
      </c>
      <c r="O569" s="274">
        <f>SUM(O570:O571)</f>
        <v>0</v>
      </c>
      <c r="P569" s="274">
        <f>SUM(P570:P571)</f>
        <v>0</v>
      </c>
      <c r="Q569" s="237"/>
      <c r="R569" s="237"/>
      <c r="S569" s="238"/>
      <c r="T569" s="237"/>
      <c r="U569" s="237"/>
      <c r="V569" s="237"/>
    </row>
    <row r="570" spans="1:22" ht="16.5" hidden="1">
      <c r="A570" s="254" t="str">
        <f t="shared" si="103"/>
        <v>71100700000001</v>
      </c>
      <c r="B570" s="329" t="s">
        <v>439</v>
      </c>
      <c r="C570" s="285" t="s">
        <v>189</v>
      </c>
      <c r="D570" s="285" t="s">
        <v>183</v>
      </c>
      <c r="E570" s="285" t="s">
        <v>441</v>
      </c>
      <c r="F570" s="285" t="s">
        <v>441</v>
      </c>
      <c r="G570" s="329" t="s">
        <v>96</v>
      </c>
      <c r="H570" s="227"/>
      <c r="I570" s="227"/>
      <c r="J570" s="231"/>
      <c r="K570" s="231"/>
      <c r="L570" s="230" t="s">
        <v>143</v>
      </c>
      <c r="M570" s="226">
        <v>5113</v>
      </c>
      <c r="N570" s="223">
        <f t="shared" si="113"/>
        <v>0</v>
      </c>
      <c r="O570" s="222"/>
      <c r="P570" s="222"/>
      <c r="Q570" s="237"/>
      <c r="R570" s="237"/>
      <c r="S570" s="238"/>
      <c r="T570" s="237"/>
      <c r="U570" s="237"/>
      <c r="V570" s="237"/>
    </row>
    <row r="571" spans="1:22" ht="16.5" hidden="1">
      <c r="A571" s="254" t="str">
        <f t="shared" si="103"/>
        <v>71100701000000</v>
      </c>
      <c r="B571" s="329" t="s">
        <v>439</v>
      </c>
      <c r="C571" s="285" t="s">
        <v>189</v>
      </c>
      <c r="D571" s="285" t="s">
        <v>183</v>
      </c>
      <c r="E571" s="285" t="s">
        <v>106</v>
      </c>
      <c r="F571" s="285" t="s">
        <v>441</v>
      </c>
      <c r="G571" s="329" t="s">
        <v>440</v>
      </c>
      <c r="H571" s="227"/>
      <c r="I571" s="227"/>
      <c r="J571" s="231"/>
      <c r="K571" s="231"/>
      <c r="L571" s="230" t="s">
        <v>137</v>
      </c>
      <c r="M571" s="226">
        <v>5129</v>
      </c>
      <c r="N571" s="223">
        <f t="shared" si="113"/>
        <v>0</v>
      </c>
      <c r="O571" s="222"/>
      <c r="P571" s="222"/>
      <c r="Q571" s="237"/>
      <c r="R571" s="237"/>
      <c r="S571" s="238"/>
      <c r="T571" s="237"/>
      <c r="U571" s="237"/>
      <c r="V571" s="237"/>
    </row>
    <row r="572" spans="1:22" ht="25.5" hidden="1">
      <c r="A572" s="254" t="str">
        <f t="shared" si="103"/>
        <v>71100701000001</v>
      </c>
      <c r="B572" s="329" t="s">
        <v>439</v>
      </c>
      <c r="C572" s="285" t="s">
        <v>189</v>
      </c>
      <c r="D572" s="285" t="s">
        <v>183</v>
      </c>
      <c r="E572" s="285" t="s">
        <v>106</v>
      </c>
      <c r="F572" s="285" t="s">
        <v>441</v>
      </c>
      <c r="G572" s="329" t="s">
        <v>96</v>
      </c>
      <c r="H572" s="221">
        <v>2827</v>
      </c>
      <c r="I572" s="227" t="s">
        <v>185</v>
      </c>
      <c r="J572" s="231">
        <v>2</v>
      </c>
      <c r="K572" s="231">
        <v>7</v>
      </c>
      <c r="L572" s="266" t="s">
        <v>306</v>
      </c>
      <c r="M572" s="232"/>
      <c r="N572" s="235">
        <f>+N574</f>
        <v>0</v>
      </c>
      <c r="O572" s="235">
        <f t="shared" ref="O572:P572" si="114">+O574</f>
        <v>0</v>
      </c>
      <c r="P572" s="235">
        <f t="shared" si="114"/>
        <v>0</v>
      </c>
      <c r="Q572" s="237"/>
      <c r="R572" s="237"/>
      <c r="S572" s="238"/>
      <c r="T572" s="237"/>
      <c r="U572" s="237"/>
      <c r="V572" s="237"/>
    </row>
    <row r="573" spans="1:22" hidden="1">
      <c r="A573" s="254" t="str">
        <f t="shared" si="103"/>
        <v>71100701010000</v>
      </c>
      <c r="B573" s="329" t="s">
        <v>439</v>
      </c>
      <c r="C573" s="285" t="s">
        <v>189</v>
      </c>
      <c r="D573" s="285" t="s">
        <v>183</v>
      </c>
      <c r="E573" s="285" t="s">
        <v>106</v>
      </c>
      <c r="F573" s="285" t="s">
        <v>106</v>
      </c>
      <c r="G573" s="329" t="s">
        <v>440</v>
      </c>
      <c r="H573" s="227"/>
      <c r="I573" s="227"/>
      <c r="J573" s="231"/>
      <c r="K573" s="231"/>
      <c r="L573" s="234" t="s">
        <v>108</v>
      </c>
      <c r="M573" s="220"/>
      <c r="N573" s="235"/>
      <c r="O573" s="235"/>
      <c r="P573" s="235"/>
      <c r="Q573" s="237"/>
      <c r="R573" s="237"/>
      <c r="S573" s="238"/>
      <c r="T573" s="237"/>
      <c r="U573" s="237"/>
      <c r="V573" s="237"/>
    </row>
    <row r="574" spans="1:22" hidden="1">
      <c r="A574" s="254" t="str">
        <f t="shared" si="103"/>
        <v>71100701014216</v>
      </c>
      <c r="B574" s="329" t="s">
        <v>439</v>
      </c>
      <c r="C574" s="285" t="s">
        <v>189</v>
      </c>
      <c r="D574" s="285" t="s">
        <v>183</v>
      </c>
      <c r="E574" s="285" t="s">
        <v>106</v>
      </c>
      <c r="F574" s="285" t="s">
        <v>106</v>
      </c>
      <c r="G574" s="285">
        <v>4216</v>
      </c>
      <c r="H574" s="221"/>
      <c r="I574" s="271"/>
      <c r="J574" s="272"/>
      <c r="K574" s="272"/>
      <c r="L574" s="273" t="s">
        <v>307</v>
      </c>
      <c r="M574" s="268"/>
      <c r="N574" s="274">
        <f>O574+P574</f>
        <v>0</v>
      </c>
      <c r="O574" s="274">
        <f>SUM(O575:O578)</f>
        <v>0</v>
      </c>
      <c r="P574" s="274">
        <f>SUM(P575:P578)</f>
        <v>0</v>
      </c>
      <c r="Q574" s="237"/>
      <c r="R574" s="237"/>
      <c r="S574" s="238"/>
      <c r="T574" s="237"/>
      <c r="U574" s="237"/>
      <c r="V574" s="237"/>
    </row>
    <row r="575" spans="1:22" hidden="1">
      <c r="A575" s="254" t="str">
        <f t="shared" si="103"/>
        <v>71100701014239</v>
      </c>
      <c r="B575" s="329" t="s">
        <v>439</v>
      </c>
      <c r="C575" s="285" t="s">
        <v>189</v>
      </c>
      <c r="D575" s="285" t="s">
        <v>183</v>
      </c>
      <c r="E575" s="285" t="s">
        <v>106</v>
      </c>
      <c r="F575" s="285" t="s">
        <v>106</v>
      </c>
      <c r="G575" s="285">
        <v>4239</v>
      </c>
      <c r="H575" s="221"/>
      <c r="I575" s="227"/>
      <c r="J575" s="231"/>
      <c r="K575" s="231"/>
      <c r="L575" s="230" t="s">
        <v>125</v>
      </c>
      <c r="M575" s="220">
        <v>4239</v>
      </c>
      <c r="N575" s="223">
        <f t="shared" ref="N575:N578" si="115">O575+P575</f>
        <v>0</v>
      </c>
      <c r="O575" s="223"/>
      <c r="P575" s="223"/>
      <c r="Q575" s="237"/>
      <c r="R575" s="237"/>
      <c r="S575" s="238"/>
      <c r="T575" s="237"/>
      <c r="U575" s="237"/>
      <c r="V575" s="237"/>
    </row>
    <row r="576" spans="1:22" ht="25.5" hidden="1">
      <c r="A576" s="254" t="str">
        <f t="shared" si="103"/>
        <v>71100701014639</v>
      </c>
      <c r="B576" s="329" t="s">
        <v>439</v>
      </c>
      <c r="C576" s="285" t="s">
        <v>189</v>
      </c>
      <c r="D576" s="285" t="s">
        <v>183</v>
      </c>
      <c r="E576" s="285" t="s">
        <v>106</v>
      </c>
      <c r="F576" s="285" t="s">
        <v>106</v>
      </c>
      <c r="G576" s="285">
        <v>4639</v>
      </c>
      <c r="H576" s="227"/>
      <c r="I576" s="227"/>
      <c r="J576" s="231"/>
      <c r="K576" s="231"/>
      <c r="L576" s="234" t="s">
        <v>142</v>
      </c>
      <c r="M576" s="220">
        <v>4251</v>
      </c>
      <c r="N576" s="223">
        <f t="shared" si="115"/>
        <v>0</v>
      </c>
      <c r="O576" s="223"/>
      <c r="P576" s="223">
        <v>0</v>
      </c>
      <c r="Q576" s="237"/>
      <c r="R576" s="237"/>
      <c r="S576" s="238"/>
      <c r="T576" s="237"/>
      <c r="U576" s="237"/>
      <c r="V576" s="237"/>
    </row>
    <row r="577" spans="1:22" ht="16.5" hidden="1">
      <c r="A577" s="254" t="str">
        <f t="shared" si="103"/>
        <v>71100701000000</v>
      </c>
      <c r="B577" s="329" t="s">
        <v>439</v>
      </c>
      <c r="C577" s="285" t="s">
        <v>189</v>
      </c>
      <c r="D577" s="285" t="s">
        <v>183</v>
      </c>
      <c r="E577" s="285" t="s">
        <v>106</v>
      </c>
      <c r="F577" s="285" t="s">
        <v>441</v>
      </c>
      <c r="G577" s="329" t="s">
        <v>440</v>
      </c>
      <c r="H577" s="227"/>
      <c r="I577" s="227"/>
      <c r="J577" s="231"/>
      <c r="K577" s="231"/>
      <c r="L577" s="230" t="s">
        <v>137</v>
      </c>
      <c r="M577" s="226">
        <v>5129</v>
      </c>
      <c r="N577" s="223">
        <f t="shared" si="115"/>
        <v>0</v>
      </c>
      <c r="O577" s="222"/>
      <c r="P577" s="222"/>
      <c r="Q577" s="237"/>
      <c r="R577" s="237"/>
      <c r="S577" s="238"/>
      <c r="T577" s="237"/>
      <c r="U577" s="237"/>
      <c r="V577" s="237"/>
    </row>
    <row r="578" spans="1:22" hidden="1">
      <c r="A578" s="254" t="str">
        <f t="shared" si="103"/>
        <v>71060401024511</v>
      </c>
      <c r="B578" s="329" t="s">
        <v>439</v>
      </c>
      <c r="C578" s="285" t="s">
        <v>157</v>
      </c>
      <c r="D578" s="285" t="s">
        <v>155</v>
      </c>
      <c r="E578" s="285" t="s">
        <v>106</v>
      </c>
      <c r="F578" s="285" t="s">
        <v>140</v>
      </c>
      <c r="G578" s="329">
        <v>4511</v>
      </c>
      <c r="H578" s="304"/>
      <c r="I578" s="280"/>
      <c r="J578" s="305"/>
      <c r="K578" s="306"/>
      <c r="L578" s="230" t="s">
        <v>138</v>
      </c>
      <c r="M578" s="226">
        <v>5132</v>
      </c>
      <c r="N578" s="223">
        <f t="shared" si="115"/>
        <v>0</v>
      </c>
      <c r="O578" s="223"/>
      <c r="P578" s="223"/>
      <c r="Q578" s="237"/>
      <c r="R578" s="237"/>
      <c r="S578" s="238"/>
      <c r="T578" s="237"/>
      <c r="U578" s="237"/>
      <c r="V578" s="237"/>
    </row>
    <row r="579" spans="1:22" hidden="1">
      <c r="A579" s="254" t="str">
        <f t="shared" si="103"/>
        <v>71100701034819</v>
      </c>
      <c r="B579" s="329" t="s">
        <v>439</v>
      </c>
      <c r="C579" s="285" t="s">
        <v>189</v>
      </c>
      <c r="D579" s="285" t="s">
        <v>183</v>
      </c>
      <c r="E579" s="285" t="s">
        <v>106</v>
      </c>
      <c r="F579" s="285" t="s">
        <v>442</v>
      </c>
      <c r="G579" s="285">
        <v>4819</v>
      </c>
      <c r="H579" s="221">
        <v>2840</v>
      </c>
      <c r="I579" s="228" t="s">
        <v>185</v>
      </c>
      <c r="J579" s="229">
        <v>4</v>
      </c>
      <c r="K579" s="229">
        <v>0</v>
      </c>
      <c r="L579" s="267" t="s">
        <v>313</v>
      </c>
      <c r="M579" s="268"/>
      <c r="N579" s="269">
        <f>+N581</f>
        <v>0</v>
      </c>
      <c r="O579" s="269">
        <f>+O581</f>
        <v>0</v>
      </c>
      <c r="P579" s="269">
        <f>+P581</f>
        <v>0</v>
      </c>
      <c r="Q579" s="237"/>
      <c r="R579" s="237"/>
      <c r="S579" s="238"/>
      <c r="T579" s="237"/>
      <c r="U579" s="237"/>
      <c r="V579" s="237"/>
    </row>
    <row r="580" spans="1:22" hidden="1">
      <c r="A580" s="254" t="str">
        <f t="shared" si="103"/>
        <v>71100701040000</v>
      </c>
      <c r="B580" s="329" t="s">
        <v>439</v>
      </c>
      <c r="C580" s="285" t="s">
        <v>189</v>
      </c>
      <c r="D580" s="285" t="s">
        <v>183</v>
      </c>
      <c r="E580" s="285" t="s">
        <v>106</v>
      </c>
      <c r="F580" s="285" t="s">
        <v>155</v>
      </c>
      <c r="G580" s="329" t="s">
        <v>440</v>
      </c>
      <c r="H580" s="227"/>
      <c r="I580" s="228"/>
      <c r="J580" s="229"/>
      <c r="K580" s="229"/>
      <c r="L580" s="234" t="s">
        <v>110</v>
      </c>
      <c r="M580" s="220"/>
      <c r="N580" s="235"/>
      <c r="O580" s="235"/>
      <c r="P580" s="235"/>
      <c r="Q580" s="237"/>
      <c r="R580" s="237"/>
      <c r="S580" s="238"/>
      <c r="T580" s="237"/>
      <c r="U580" s="237"/>
      <c r="V580" s="237"/>
    </row>
    <row r="581" spans="1:22" hidden="1">
      <c r="A581" s="254" t="str">
        <f t="shared" si="103"/>
        <v>71100701044216</v>
      </c>
      <c r="B581" s="329" t="s">
        <v>439</v>
      </c>
      <c r="C581" s="285" t="s">
        <v>189</v>
      </c>
      <c r="D581" s="285" t="s">
        <v>183</v>
      </c>
      <c r="E581" s="285" t="s">
        <v>106</v>
      </c>
      <c r="F581" s="285" t="s">
        <v>155</v>
      </c>
      <c r="G581" s="285">
        <v>4216</v>
      </c>
      <c r="H581" s="221" t="s">
        <v>628</v>
      </c>
      <c r="I581" s="227" t="s">
        <v>185</v>
      </c>
      <c r="J581" s="231">
        <v>4</v>
      </c>
      <c r="K581" s="231">
        <v>1</v>
      </c>
      <c r="L581" s="266" t="s">
        <v>629</v>
      </c>
      <c r="M581" s="232"/>
      <c r="N581" s="235">
        <f t="shared" ref="N581" si="116">+N583</f>
        <v>0</v>
      </c>
      <c r="O581" s="235">
        <f>+O583</f>
        <v>0</v>
      </c>
      <c r="P581" s="235">
        <f>+P583</f>
        <v>0</v>
      </c>
      <c r="Q581" s="237"/>
      <c r="R581" s="237"/>
      <c r="S581" s="238"/>
      <c r="T581" s="237"/>
      <c r="U581" s="237"/>
      <c r="V581" s="237"/>
    </row>
    <row r="582" spans="1:22" hidden="1">
      <c r="A582" s="254" t="str">
        <f t="shared" si="103"/>
        <v>71100701044239</v>
      </c>
      <c r="B582" s="329" t="s">
        <v>439</v>
      </c>
      <c r="C582" s="285" t="s">
        <v>189</v>
      </c>
      <c r="D582" s="285" t="s">
        <v>183</v>
      </c>
      <c r="E582" s="285" t="s">
        <v>106</v>
      </c>
      <c r="F582" s="285" t="s">
        <v>155</v>
      </c>
      <c r="G582" s="285">
        <v>4239</v>
      </c>
      <c r="H582" s="227"/>
      <c r="I582" s="228"/>
      <c r="J582" s="229"/>
      <c r="K582" s="229"/>
      <c r="L582" s="234" t="s">
        <v>108</v>
      </c>
      <c r="M582" s="220"/>
      <c r="N582" s="235"/>
      <c r="O582" s="235"/>
      <c r="P582" s="235"/>
      <c r="Q582" s="237"/>
      <c r="R582" s="237"/>
      <c r="S582" s="238"/>
      <c r="T582" s="237"/>
      <c r="U582" s="237"/>
      <c r="V582" s="237"/>
    </row>
    <row r="583" spans="1:22" hidden="1">
      <c r="A583" s="254" t="str">
        <f t="shared" si="103"/>
        <v>71100701044269</v>
      </c>
      <c r="B583" s="329" t="s">
        <v>439</v>
      </c>
      <c r="C583" s="285" t="s">
        <v>189</v>
      </c>
      <c r="D583" s="285" t="s">
        <v>183</v>
      </c>
      <c r="E583" s="285" t="s">
        <v>106</v>
      </c>
      <c r="F583" s="285" t="s">
        <v>155</v>
      </c>
      <c r="G583" s="285">
        <v>4269</v>
      </c>
      <c r="H583" s="221"/>
      <c r="I583" s="271"/>
      <c r="J583" s="272"/>
      <c r="K583" s="272"/>
      <c r="L583" s="273" t="s">
        <v>630</v>
      </c>
      <c r="M583" s="268"/>
      <c r="N583" s="274">
        <f>SUM(N584:N585)</f>
        <v>0</v>
      </c>
      <c r="O583" s="274">
        <f t="shared" ref="O583:P583" si="117">SUM(O584:O585)</f>
        <v>0</v>
      </c>
      <c r="P583" s="274">
        <f t="shared" si="117"/>
        <v>0</v>
      </c>
      <c r="Q583" s="237"/>
      <c r="R583" s="237"/>
      <c r="S583" s="238"/>
      <c r="T583" s="237"/>
      <c r="U583" s="237"/>
      <c r="V583" s="237"/>
    </row>
    <row r="584" spans="1:22" ht="16.5" hidden="1">
      <c r="A584" s="254" t="str">
        <f t="shared" si="103"/>
        <v>71100701044521</v>
      </c>
      <c r="B584" s="329" t="s">
        <v>439</v>
      </c>
      <c r="C584" s="285" t="s">
        <v>189</v>
      </c>
      <c r="D584" s="285" t="s">
        <v>183</v>
      </c>
      <c r="E584" s="285" t="s">
        <v>106</v>
      </c>
      <c r="F584" s="285" t="s">
        <v>155</v>
      </c>
      <c r="G584" s="285">
        <v>4521</v>
      </c>
      <c r="H584" s="227"/>
      <c r="I584" s="228"/>
      <c r="J584" s="229"/>
      <c r="K584" s="229"/>
      <c r="L584" s="230" t="s">
        <v>125</v>
      </c>
      <c r="M584" s="226">
        <v>4239</v>
      </c>
      <c r="N584" s="223">
        <f t="shared" ref="N584:N585" si="118">O584+P584</f>
        <v>0</v>
      </c>
      <c r="O584" s="222"/>
      <c r="P584" s="222"/>
      <c r="Q584" s="237"/>
      <c r="R584" s="237"/>
      <c r="S584" s="238"/>
      <c r="T584" s="237"/>
      <c r="U584" s="237"/>
      <c r="V584" s="237"/>
    </row>
    <row r="585" spans="1:22" ht="25.5" hidden="1">
      <c r="A585" s="254" t="str">
        <f t="shared" si="103"/>
        <v>71090501000001</v>
      </c>
      <c r="B585" s="329" t="s">
        <v>439</v>
      </c>
      <c r="C585" s="285" t="s">
        <v>187</v>
      </c>
      <c r="D585" s="285" t="s">
        <v>149</v>
      </c>
      <c r="E585" s="285" t="s">
        <v>106</v>
      </c>
      <c r="F585" s="285" t="s">
        <v>441</v>
      </c>
      <c r="G585" s="329" t="s">
        <v>96</v>
      </c>
      <c r="H585" s="227"/>
      <c r="I585" s="227"/>
      <c r="J585" s="231"/>
      <c r="K585" s="231"/>
      <c r="L585" s="230" t="s">
        <v>219</v>
      </c>
      <c r="M585" s="226">
        <v>4819</v>
      </c>
      <c r="N585" s="223">
        <f t="shared" si="118"/>
        <v>0</v>
      </c>
      <c r="O585" s="223"/>
      <c r="P585" s="223"/>
      <c r="Q585" s="237"/>
      <c r="R585" s="237"/>
      <c r="S585" s="238"/>
      <c r="T585" s="237"/>
      <c r="U585" s="237"/>
      <c r="V585" s="237"/>
    </row>
    <row r="586" spans="1:22">
      <c r="A586" s="254" t="str">
        <f t="shared" si="103"/>
        <v>71100701054819</v>
      </c>
      <c r="B586" s="329" t="s">
        <v>439</v>
      </c>
      <c r="C586" s="285" t="s">
        <v>189</v>
      </c>
      <c r="D586" s="285" t="s">
        <v>183</v>
      </c>
      <c r="E586" s="285" t="s">
        <v>106</v>
      </c>
      <c r="F586" s="285" t="s">
        <v>149</v>
      </c>
      <c r="G586" s="285">
        <v>4819</v>
      </c>
      <c r="H586" s="311">
        <v>2900</v>
      </c>
      <c r="I586" s="263" t="s">
        <v>187</v>
      </c>
      <c r="J586" s="264">
        <v>0</v>
      </c>
      <c r="K586" s="264">
        <v>0</v>
      </c>
      <c r="L586" s="260" t="s">
        <v>315</v>
      </c>
      <c r="M586" s="265"/>
      <c r="N586" s="262">
        <f>+N588+N618+N635+N660</f>
        <v>115914</v>
      </c>
      <c r="O586" s="262">
        <f>+O588+O618+O635+O660</f>
        <v>115914</v>
      </c>
      <c r="P586" s="262">
        <f>+P588+P618+P635+P660</f>
        <v>0</v>
      </c>
      <c r="Q586" s="237"/>
      <c r="R586" s="237"/>
      <c r="S586" s="238"/>
      <c r="T586" s="237"/>
      <c r="U586" s="237"/>
      <c r="V586" s="237"/>
    </row>
    <row r="587" spans="1:22">
      <c r="A587" s="254" t="str">
        <f t="shared" si="103"/>
        <v>71100900000000</v>
      </c>
      <c r="B587" s="329" t="s">
        <v>439</v>
      </c>
      <c r="C587" s="285" t="s">
        <v>189</v>
      </c>
      <c r="D587" s="285" t="s">
        <v>187</v>
      </c>
      <c r="E587" s="285" t="s">
        <v>441</v>
      </c>
      <c r="F587" s="285" t="s">
        <v>441</v>
      </c>
      <c r="G587" s="329" t="s">
        <v>440</v>
      </c>
      <c r="H587" s="227"/>
      <c r="I587" s="228"/>
      <c r="J587" s="229"/>
      <c r="K587" s="229"/>
      <c r="L587" s="234" t="s">
        <v>108</v>
      </c>
      <c r="M587" s="220"/>
      <c r="N587" s="309"/>
      <c r="O587" s="309"/>
      <c r="P587" s="309"/>
      <c r="Q587" s="237"/>
      <c r="R587" s="237"/>
      <c r="S587" s="238"/>
      <c r="T587" s="237"/>
      <c r="U587" s="237"/>
      <c r="V587" s="237"/>
    </row>
    <row r="588" spans="1:22">
      <c r="A588" s="254" t="str">
        <f t="shared" si="103"/>
        <v>71100900000001</v>
      </c>
      <c r="B588" s="329" t="s">
        <v>439</v>
      </c>
      <c r="C588" s="285" t="s">
        <v>189</v>
      </c>
      <c r="D588" s="285" t="s">
        <v>187</v>
      </c>
      <c r="E588" s="285" t="s">
        <v>441</v>
      </c>
      <c r="F588" s="285" t="s">
        <v>441</v>
      </c>
      <c r="G588" s="329" t="s">
        <v>96</v>
      </c>
      <c r="H588" s="221">
        <v>2910</v>
      </c>
      <c r="I588" s="228" t="s">
        <v>187</v>
      </c>
      <c r="J588" s="229">
        <v>1</v>
      </c>
      <c r="K588" s="229">
        <v>0</v>
      </c>
      <c r="L588" s="267" t="s">
        <v>316</v>
      </c>
      <c r="M588" s="268"/>
      <c r="N588" s="269">
        <f>+N590+N613</f>
        <v>115914</v>
      </c>
      <c r="O588" s="269">
        <f>+O590+O613</f>
        <v>115914</v>
      </c>
      <c r="P588" s="269">
        <f>+P590+P613</f>
        <v>0</v>
      </c>
      <c r="Q588" s="237"/>
      <c r="R588" s="237"/>
      <c r="S588" s="238"/>
      <c r="T588" s="237"/>
      <c r="U588" s="237"/>
      <c r="V588" s="237"/>
    </row>
    <row r="589" spans="1:22">
      <c r="A589" s="254" t="str">
        <f t="shared" si="103"/>
        <v>71100901000000</v>
      </c>
      <c r="B589" s="329" t="s">
        <v>439</v>
      </c>
      <c r="C589" s="285" t="s">
        <v>189</v>
      </c>
      <c r="D589" s="285" t="s">
        <v>187</v>
      </c>
      <c r="E589" s="285" t="s">
        <v>106</v>
      </c>
      <c r="F589" s="285" t="s">
        <v>441</v>
      </c>
      <c r="G589" s="329" t="s">
        <v>440</v>
      </c>
      <c r="H589" s="227"/>
      <c r="I589" s="228"/>
      <c r="J589" s="229"/>
      <c r="K589" s="229"/>
      <c r="L589" s="234" t="s">
        <v>110</v>
      </c>
      <c r="M589" s="220"/>
      <c r="N589" s="235"/>
      <c r="O589" s="235"/>
      <c r="P589" s="235"/>
      <c r="Q589" s="237"/>
      <c r="R589" s="237"/>
      <c r="S589" s="238"/>
      <c r="T589" s="237"/>
      <c r="U589" s="237"/>
      <c r="V589" s="237"/>
    </row>
    <row r="590" spans="1:22">
      <c r="A590" s="254" t="str">
        <f t="shared" si="103"/>
        <v>71100901000001</v>
      </c>
      <c r="B590" s="329" t="s">
        <v>439</v>
      </c>
      <c r="C590" s="285" t="s">
        <v>189</v>
      </c>
      <c r="D590" s="285" t="s">
        <v>187</v>
      </c>
      <c r="E590" s="285" t="s">
        <v>106</v>
      </c>
      <c r="F590" s="285" t="s">
        <v>441</v>
      </c>
      <c r="G590" s="329" t="s">
        <v>96</v>
      </c>
      <c r="H590" s="221">
        <v>2911</v>
      </c>
      <c r="I590" s="227" t="s">
        <v>187</v>
      </c>
      <c r="J590" s="231">
        <v>1</v>
      </c>
      <c r="K590" s="231">
        <v>1</v>
      </c>
      <c r="L590" s="266" t="s">
        <v>317</v>
      </c>
      <c r="M590" s="232"/>
      <c r="N590" s="235">
        <f>+N592+N597+N601+N605+N607+N609+N611</f>
        <v>115914</v>
      </c>
      <c r="O590" s="235">
        <f t="shared" ref="O590:P590" si="119">+O592+O597+O601+O605+O607+O609+O611</f>
        <v>115914</v>
      </c>
      <c r="P590" s="235">
        <f t="shared" si="119"/>
        <v>0</v>
      </c>
      <c r="Q590" s="237"/>
      <c r="R590" s="237"/>
      <c r="S590" s="238"/>
      <c r="T590" s="237"/>
      <c r="U590" s="237"/>
      <c r="V590" s="237"/>
    </row>
    <row r="591" spans="1:22">
      <c r="A591" s="254" t="str">
        <f t="shared" si="103"/>
        <v>71100901010000</v>
      </c>
      <c r="B591" s="329" t="s">
        <v>439</v>
      </c>
      <c r="C591" s="285" t="s">
        <v>189</v>
      </c>
      <c r="D591" s="285" t="s">
        <v>187</v>
      </c>
      <c r="E591" s="285" t="s">
        <v>106</v>
      </c>
      <c r="F591" s="285" t="s">
        <v>106</v>
      </c>
      <c r="G591" s="329" t="s">
        <v>440</v>
      </c>
      <c r="H591" s="227"/>
      <c r="I591" s="227"/>
      <c r="J591" s="231"/>
      <c r="K591" s="231"/>
      <c r="L591" s="234" t="s">
        <v>108</v>
      </c>
      <c r="M591" s="220"/>
      <c r="N591" s="235"/>
      <c r="O591" s="235"/>
      <c r="P591" s="235"/>
      <c r="Q591" s="237"/>
      <c r="R591" s="237"/>
      <c r="S591" s="238"/>
      <c r="T591" s="237"/>
      <c r="U591" s="237"/>
      <c r="V591" s="237"/>
    </row>
    <row r="592" spans="1:22">
      <c r="A592" s="254" t="str">
        <f t="shared" si="103"/>
        <v>71100901014111</v>
      </c>
      <c r="B592" s="329" t="s">
        <v>439</v>
      </c>
      <c r="C592" s="285" t="s">
        <v>189</v>
      </c>
      <c r="D592" s="285" t="s">
        <v>187</v>
      </c>
      <c r="E592" s="285" t="s">
        <v>106</v>
      </c>
      <c r="F592" s="285" t="s">
        <v>106</v>
      </c>
      <c r="G592" s="285">
        <v>4111</v>
      </c>
      <c r="H592" s="221"/>
      <c r="I592" s="271"/>
      <c r="J592" s="272"/>
      <c r="K592" s="272"/>
      <c r="L592" s="273" t="s">
        <v>318</v>
      </c>
      <c r="M592" s="268"/>
      <c r="N592" s="274">
        <f>O592+P592</f>
        <v>115914</v>
      </c>
      <c r="O592" s="274">
        <f>SUM(O593:O596)</f>
        <v>115914</v>
      </c>
      <c r="P592" s="274">
        <f>SUM(P593:P596)</f>
        <v>0</v>
      </c>
      <c r="Q592" s="237"/>
      <c r="R592" s="237"/>
      <c r="S592" s="238"/>
      <c r="T592" s="237"/>
      <c r="U592" s="237"/>
      <c r="V592" s="237"/>
    </row>
    <row r="593" spans="1:22" ht="16.5" hidden="1">
      <c r="A593" s="254" t="str">
        <f t="shared" ref="A593:A622" si="120">CONCATENATE(B593,C593,D593,E593,F593,G593)</f>
        <v>71100901014212</v>
      </c>
      <c r="B593" s="329" t="s">
        <v>439</v>
      </c>
      <c r="C593" s="285" t="s">
        <v>189</v>
      </c>
      <c r="D593" s="285" t="s">
        <v>187</v>
      </c>
      <c r="E593" s="285" t="s">
        <v>106</v>
      </c>
      <c r="F593" s="285" t="s">
        <v>106</v>
      </c>
      <c r="G593" s="285">
        <v>4212</v>
      </c>
      <c r="H593" s="227"/>
      <c r="I593" s="228"/>
      <c r="J593" s="229"/>
      <c r="K593" s="229"/>
      <c r="L593" s="230" t="s">
        <v>125</v>
      </c>
      <c r="M593" s="226">
        <v>4239</v>
      </c>
      <c r="N593" s="223">
        <f t="shared" ref="N593:N608" si="121">O593+P593</f>
        <v>0</v>
      </c>
      <c r="O593" s="222"/>
      <c r="P593" s="222"/>
      <c r="Q593" s="237"/>
      <c r="R593" s="237"/>
      <c r="S593" s="238"/>
      <c r="T593" s="237"/>
      <c r="U593" s="237"/>
      <c r="V593" s="237"/>
    </row>
    <row r="594" spans="1:22" ht="16.5" hidden="1">
      <c r="A594" s="254" t="str">
        <f t="shared" si="120"/>
        <v>71100901014213</v>
      </c>
      <c r="B594" s="329" t="s">
        <v>439</v>
      </c>
      <c r="C594" s="285" t="s">
        <v>189</v>
      </c>
      <c r="D594" s="285" t="s">
        <v>187</v>
      </c>
      <c r="E594" s="285" t="s">
        <v>106</v>
      </c>
      <c r="F594" s="285" t="s">
        <v>106</v>
      </c>
      <c r="G594" s="285">
        <v>4213</v>
      </c>
      <c r="H594" s="227"/>
      <c r="I594" s="228"/>
      <c r="J594" s="229"/>
      <c r="K594" s="229"/>
      <c r="L594" s="230" t="s">
        <v>364</v>
      </c>
      <c r="M594" s="232">
        <v>4269</v>
      </c>
      <c r="N594" s="223">
        <f t="shared" si="121"/>
        <v>0</v>
      </c>
      <c r="O594" s="222"/>
      <c r="P594" s="222"/>
      <c r="Q594" s="237"/>
      <c r="R594" s="237"/>
      <c r="S594" s="238"/>
      <c r="T594" s="237"/>
      <c r="U594" s="237"/>
      <c r="V594" s="237"/>
    </row>
    <row r="595" spans="1:22" ht="25.5">
      <c r="A595" s="254" t="str">
        <f t="shared" si="120"/>
        <v>71100901014214</v>
      </c>
      <c r="B595" s="329" t="s">
        <v>439</v>
      </c>
      <c r="C595" s="285" t="s">
        <v>189</v>
      </c>
      <c r="D595" s="285" t="s">
        <v>187</v>
      </c>
      <c r="E595" s="285" t="s">
        <v>106</v>
      </c>
      <c r="F595" s="285" t="s">
        <v>106</v>
      </c>
      <c r="G595" s="285">
        <v>4214</v>
      </c>
      <c r="H595" s="227"/>
      <c r="I595" s="228"/>
      <c r="J595" s="229"/>
      <c r="K595" s="229"/>
      <c r="L595" s="230" t="s">
        <v>217</v>
      </c>
      <c r="M595" s="226">
        <v>4511</v>
      </c>
      <c r="N595" s="223">
        <f t="shared" si="121"/>
        <v>115914</v>
      </c>
      <c r="O595" s="223">
        <v>115914</v>
      </c>
      <c r="P595" s="222">
        <v>0</v>
      </c>
      <c r="Q595" s="237"/>
      <c r="R595" s="237"/>
      <c r="S595" s="238"/>
      <c r="T595" s="237"/>
      <c r="U595" s="237"/>
      <c r="V595" s="237"/>
    </row>
    <row r="596" spans="1:22" hidden="1">
      <c r="A596" s="254" t="str">
        <f t="shared" si="120"/>
        <v>71100901014216</v>
      </c>
      <c r="B596" s="329" t="s">
        <v>439</v>
      </c>
      <c r="C596" s="285" t="s">
        <v>189</v>
      </c>
      <c r="D596" s="285" t="s">
        <v>187</v>
      </c>
      <c r="E596" s="285" t="s">
        <v>106</v>
      </c>
      <c r="F596" s="285" t="s">
        <v>106</v>
      </c>
      <c r="G596" s="285">
        <v>4216</v>
      </c>
      <c r="H596" s="227"/>
      <c r="I596" s="228"/>
      <c r="J596" s="229"/>
      <c r="K596" s="229"/>
      <c r="L596" s="230" t="s">
        <v>137</v>
      </c>
      <c r="M596" s="226">
        <v>5129</v>
      </c>
      <c r="N596" s="223">
        <f t="shared" si="121"/>
        <v>0</v>
      </c>
      <c r="O596" s="223"/>
      <c r="P596" s="223"/>
      <c r="Q596" s="237"/>
      <c r="R596" s="237"/>
      <c r="S596" s="238"/>
      <c r="T596" s="237"/>
      <c r="U596" s="237"/>
      <c r="V596" s="237"/>
    </row>
    <row r="597" spans="1:22" ht="27" hidden="1">
      <c r="A597" s="254" t="str">
        <f t="shared" si="120"/>
        <v>71100901014221</v>
      </c>
      <c r="B597" s="329" t="s">
        <v>439</v>
      </c>
      <c r="C597" s="285" t="s">
        <v>189</v>
      </c>
      <c r="D597" s="285" t="s">
        <v>187</v>
      </c>
      <c r="E597" s="285" t="s">
        <v>106</v>
      </c>
      <c r="F597" s="285" t="s">
        <v>106</v>
      </c>
      <c r="G597" s="285">
        <v>4221</v>
      </c>
      <c r="H597" s="221"/>
      <c r="I597" s="271"/>
      <c r="J597" s="272"/>
      <c r="K597" s="272"/>
      <c r="L597" s="273" t="s">
        <v>319</v>
      </c>
      <c r="M597" s="268"/>
      <c r="N597" s="274">
        <f>O597+P597</f>
        <v>0</v>
      </c>
      <c r="O597" s="274">
        <f>SUM(O598:O600)</f>
        <v>0</v>
      </c>
      <c r="P597" s="274">
        <f>SUM(P598:P600)</f>
        <v>0</v>
      </c>
      <c r="Q597" s="237"/>
      <c r="R597" s="237"/>
      <c r="S597" s="238"/>
      <c r="T597" s="237"/>
      <c r="U597" s="237"/>
      <c r="V597" s="237"/>
    </row>
    <row r="598" spans="1:22" ht="16.5" hidden="1">
      <c r="A598" s="254" t="str">
        <f t="shared" si="120"/>
        <v>71100901014252</v>
      </c>
      <c r="B598" s="329" t="s">
        <v>439</v>
      </c>
      <c r="C598" s="285" t="s">
        <v>189</v>
      </c>
      <c r="D598" s="285" t="s">
        <v>187</v>
      </c>
      <c r="E598" s="285" t="s">
        <v>106</v>
      </c>
      <c r="F598" s="285" t="s">
        <v>106</v>
      </c>
      <c r="G598" s="285">
        <v>4252</v>
      </c>
      <c r="H598" s="221"/>
      <c r="I598" s="271"/>
      <c r="J598" s="272"/>
      <c r="K598" s="272"/>
      <c r="L598" s="230" t="s">
        <v>364</v>
      </c>
      <c r="M598" s="232">
        <v>4269</v>
      </c>
      <c r="N598" s="223">
        <f t="shared" si="121"/>
        <v>0</v>
      </c>
      <c r="O598" s="222"/>
      <c r="P598" s="222"/>
      <c r="Q598" s="237"/>
      <c r="R598" s="237"/>
      <c r="S598" s="238"/>
      <c r="T598" s="237"/>
      <c r="U598" s="237"/>
      <c r="V598" s="237"/>
    </row>
    <row r="599" spans="1:22" ht="16.5" hidden="1">
      <c r="B599" s="329"/>
      <c r="H599" s="221"/>
      <c r="I599" s="271"/>
      <c r="J599" s="272"/>
      <c r="K599" s="272"/>
      <c r="L599" s="230" t="s">
        <v>619</v>
      </c>
      <c r="M599" s="226" t="s">
        <v>620</v>
      </c>
      <c r="N599" s="223">
        <f t="shared" ref="N599" si="122">O599+P599</f>
        <v>0</v>
      </c>
      <c r="O599" s="222"/>
      <c r="P599" s="222"/>
      <c r="Q599" s="237"/>
      <c r="R599" s="237"/>
      <c r="S599" s="238"/>
      <c r="T599" s="237"/>
      <c r="U599" s="237"/>
      <c r="V599" s="237"/>
    </row>
    <row r="600" spans="1:22" ht="16.5" hidden="1">
      <c r="A600" s="254" t="str">
        <f t="shared" si="120"/>
        <v>71100901014261</v>
      </c>
      <c r="B600" s="329" t="s">
        <v>439</v>
      </c>
      <c r="C600" s="285" t="s">
        <v>189</v>
      </c>
      <c r="D600" s="285" t="s">
        <v>187</v>
      </c>
      <c r="E600" s="285" t="s">
        <v>106</v>
      </c>
      <c r="F600" s="285" t="s">
        <v>106</v>
      </c>
      <c r="G600" s="285">
        <v>4261</v>
      </c>
      <c r="H600" s="227"/>
      <c r="I600" s="227"/>
      <c r="J600" s="231"/>
      <c r="K600" s="231"/>
      <c r="L600" s="230" t="s">
        <v>137</v>
      </c>
      <c r="M600" s="226">
        <v>5129</v>
      </c>
      <c r="N600" s="223">
        <f t="shared" si="121"/>
        <v>0</v>
      </c>
      <c r="O600" s="222"/>
      <c r="P600" s="222"/>
      <c r="Q600" s="237"/>
      <c r="R600" s="237"/>
      <c r="S600" s="238"/>
      <c r="T600" s="237"/>
      <c r="U600" s="237"/>
      <c r="V600" s="237"/>
    </row>
    <row r="601" spans="1:22" ht="27" hidden="1">
      <c r="A601" s="254" t="str">
        <f t="shared" si="120"/>
        <v>71100901014264</v>
      </c>
      <c r="B601" s="329" t="s">
        <v>439</v>
      </c>
      <c r="C601" s="285" t="s">
        <v>189</v>
      </c>
      <c r="D601" s="285" t="s">
        <v>187</v>
      </c>
      <c r="E601" s="285" t="s">
        <v>106</v>
      </c>
      <c r="F601" s="285" t="s">
        <v>106</v>
      </c>
      <c r="G601" s="285">
        <v>4264</v>
      </c>
      <c r="H601" s="221"/>
      <c r="I601" s="271"/>
      <c r="J601" s="272"/>
      <c r="K601" s="272"/>
      <c r="L601" s="273" t="s">
        <v>663</v>
      </c>
      <c r="M601" s="268"/>
      <c r="N601" s="274">
        <f>O601+P601</f>
        <v>0</v>
      </c>
      <c r="O601" s="274">
        <f>SUM(O602:O604)</f>
        <v>0</v>
      </c>
      <c r="P601" s="274">
        <f>SUM(P602:P604)</f>
        <v>0</v>
      </c>
      <c r="Q601" s="237"/>
      <c r="R601" s="237"/>
      <c r="S601" s="238"/>
      <c r="T601" s="237"/>
      <c r="U601" s="237"/>
      <c r="V601" s="237"/>
    </row>
    <row r="602" spans="1:22" hidden="1">
      <c r="A602" s="254" t="str">
        <f t="shared" si="120"/>
        <v>71100901014267</v>
      </c>
      <c r="B602" s="329" t="s">
        <v>439</v>
      </c>
      <c r="C602" s="285" t="s">
        <v>189</v>
      </c>
      <c r="D602" s="285" t="s">
        <v>187</v>
      </c>
      <c r="E602" s="285" t="s">
        <v>106</v>
      </c>
      <c r="F602" s="285" t="s">
        <v>106</v>
      </c>
      <c r="G602" s="285">
        <v>4267</v>
      </c>
      <c r="H602" s="227"/>
      <c r="I602" s="227"/>
      <c r="J602" s="231"/>
      <c r="K602" s="231"/>
      <c r="L602" s="230" t="s">
        <v>125</v>
      </c>
      <c r="M602" s="226">
        <v>4239</v>
      </c>
      <c r="N602" s="223">
        <f t="shared" si="121"/>
        <v>0</v>
      </c>
      <c r="O602" s="223"/>
      <c r="P602" s="223"/>
      <c r="Q602" s="237"/>
      <c r="R602" s="237"/>
      <c r="S602" s="238"/>
      <c r="T602" s="237"/>
      <c r="U602" s="237"/>
      <c r="V602" s="237"/>
    </row>
    <row r="603" spans="1:22" hidden="1">
      <c r="B603" s="329"/>
      <c r="H603" s="227"/>
      <c r="I603" s="227"/>
      <c r="J603" s="231"/>
      <c r="K603" s="231"/>
      <c r="L603" s="230" t="s">
        <v>619</v>
      </c>
      <c r="M603" s="226" t="s">
        <v>620</v>
      </c>
      <c r="N603" s="223"/>
      <c r="O603" s="223"/>
      <c r="P603" s="223"/>
      <c r="Q603" s="237"/>
      <c r="R603" s="237"/>
      <c r="S603" s="238"/>
      <c r="T603" s="237"/>
      <c r="U603" s="237"/>
      <c r="V603" s="237"/>
    </row>
    <row r="604" spans="1:22" ht="25.5" hidden="1">
      <c r="A604" s="254" t="str">
        <f t="shared" si="120"/>
        <v>71100901014823</v>
      </c>
      <c r="B604" s="329" t="s">
        <v>439</v>
      </c>
      <c r="C604" s="285" t="s">
        <v>189</v>
      </c>
      <c r="D604" s="285" t="s">
        <v>187</v>
      </c>
      <c r="E604" s="285" t="s">
        <v>106</v>
      </c>
      <c r="F604" s="285" t="s">
        <v>106</v>
      </c>
      <c r="G604" s="285">
        <v>4823</v>
      </c>
      <c r="H604" s="304"/>
      <c r="I604" s="280"/>
      <c r="J604" s="305"/>
      <c r="K604" s="306"/>
      <c r="L604" s="275" t="s">
        <v>217</v>
      </c>
      <c r="M604" s="226" t="s">
        <v>83</v>
      </c>
      <c r="N604" s="223">
        <f t="shared" si="121"/>
        <v>0</v>
      </c>
      <c r="O604" s="223"/>
      <c r="P604" s="223"/>
      <c r="Q604" s="237"/>
      <c r="R604" s="237"/>
      <c r="S604" s="238"/>
      <c r="T604" s="237"/>
      <c r="U604" s="237"/>
      <c r="V604" s="237"/>
    </row>
    <row r="605" spans="1:22" ht="44.25" hidden="1" customHeight="1">
      <c r="B605" s="329"/>
      <c r="H605" s="221"/>
      <c r="I605" s="271"/>
      <c r="J605" s="272"/>
      <c r="K605" s="272"/>
      <c r="L605" s="273" t="s">
        <v>650</v>
      </c>
      <c r="M605" s="268"/>
      <c r="N605" s="274">
        <f>O605+P605</f>
        <v>0</v>
      </c>
      <c r="O605" s="274">
        <f>SUM(O606)</f>
        <v>0</v>
      </c>
      <c r="P605" s="274">
        <f>SUM(P606)</f>
        <v>0</v>
      </c>
      <c r="Q605" s="237"/>
      <c r="R605" s="237"/>
      <c r="S605" s="238"/>
      <c r="T605" s="237"/>
      <c r="U605" s="237"/>
      <c r="V605" s="237"/>
    </row>
    <row r="606" spans="1:22" hidden="1">
      <c r="B606" s="329"/>
      <c r="H606" s="304"/>
      <c r="I606" s="280"/>
      <c r="J606" s="305"/>
      <c r="K606" s="306"/>
      <c r="L606" s="230" t="s">
        <v>348</v>
      </c>
      <c r="M606" s="226">
        <v>4729</v>
      </c>
      <c r="N606" s="223">
        <f t="shared" ref="N606" si="123">O606+P606</f>
        <v>0</v>
      </c>
      <c r="O606" s="223"/>
      <c r="P606" s="223">
        <v>0</v>
      </c>
      <c r="Q606" s="237"/>
      <c r="R606" s="237"/>
      <c r="S606" s="238"/>
      <c r="T606" s="237"/>
      <c r="U606" s="237"/>
      <c r="V606" s="237"/>
    </row>
    <row r="607" spans="1:22" ht="46.5" hidden="1" customHeight="1">
      <c r="B607" s="329"/>
      <c r="H607" s="221"/>
      <c r="I607" s="271"/>
      <c r="J607" s="272"/>
      <c r="K607" s="272"/>
      <c r="L607" s="286" t="s">
        <v>657</v>
      </c>
      <c r="M607" s="268"/>
      <c r="N607" s="274">
        <f>O607+P607</f>
        <v>0</v>
      </c>
      <c r="O607" s="274">
        <f>SUM(O608)</f>
        <v>0</v>
      </c>
      <c r="P607" s="274">
        <f>SUM(P608)</f>
        <v>0</v>
      </c>
      <c r="Q607" s="237"/>
      <c r="R607" s="237"/>
      <c r="S607" s="238"/>
      <c r="T607" s="237"/>
      <c r="U607" s="237"/>
      <c r="V607" s="237"/>
    </row>
    <row r="608" spans="1:22" hidden="1">
      <c r="B608" s="329"/>
      <c r="H608" s="304"/>
      <c r="I608" s="280"/>
      <c r="J608" s="305"/>
      <c r="K608" s="306"/>
      <c r="L608" s="234" t="s">
        <v>134</v>
      </c>
      <c r="M608" s="220">
        <v>4861</v>
      </c>
      <c r="N608" s="223">
        <f t="shared" si="121"/>
        <v>0</v>
      </c>
      <c r="O608" s="223"/>
      <c r="P608" s="223">
        <v>0</v>
      </c>
      <c r="Q608" s="237"/>
      <c r="R608" s="237"/>
      <c r="S608" s="238"/>
      <c r="T608" s="237"/>
      <c r="U608" s="237"/>
      <c r="V608" s="237"/>
    </row>
    <row r="609" spans="1:22" ht="78" hidden="1" customHeight="1">
      <c r="B609" s="329"/>
      <c r="H609" s="221"/>
      <c r="I609" s="271"/>
      <c r="J609" s="272"/>
      <c r="K609" s="272"/>
      <c r="L609" s="286" t="s">
        <v>658</v>
      </c>
      <c r="M609" s="268"/>
      <c r="N609" s="274">
        <f>O609+P609</f>
        <v>0</v>
      </c>
      <c r="O609" s="274">
        <f>SUM(O610)</f>
        <v>0</v>
      </c>
      <c r="P609" s="274">
        <f>SUM(P610)</f>
        <v>0</v>
      </c>
      <c r="Q609" s="237"/>
      <c r="R609" s="237"/>
      <c r="S609" s="238"/>
      <c r="T609" s="237"/>
      <c r="U609" s="237"/>
      <c r="V609" s="237"/>
    </row>
    <row r="610" spans="1:22" hidden="1">
      <c r="B610" s="329"/>
      <c r="H610" s="304"/>
      <c r="I610" s="280"/>
      <c r="J610" s="305"/>
      <c r="K610" s="306"/>
      <c r="L610" s="230" t="s">
        <v>348</v>
      </c>
      <c r="M610" s="226">
        <v>4729</v>
      </c>
      <c r="N610" s="223">
        <f t="shared" ref="N610" si="124">O610+P610</f>
        <v>0</v>
      </c>
      <c r="O610" s="223"/>
      <c r="P610" s="223">
        <v>0</v>
      </c>
      <c r="Q610" s="237"/>
      <c r="R610" s="237"/>
      <c r="S610" s="238"/>
      <c r="T610" s="237"/>
      <c r="U610" s="237"/>
      <c r="V610" s="237"/>
    </row>
    <row r="611" spans="1:22" ht="40.5" hidden="1">
      <c r="B611" s="329"/>
      <c r="H611" s="221"/>
      <c r="I611" s="271"/>
      <c r="J611" s="272"/>
      <c r="K611" s="272"/>
      <c r="L611" s="273" t="s">
        <v>664</v>
      </c>
      <c r="M611" s="268"/>
      <c r="N611" s="274">
        <f>N612</f>
        <v>0</v>
      </c>
      <c r="O611" s="274">
        <f t="shared" ref="O611:P611" si="125">O612</f>
        <v>0</v>
      </c>
      <c r="P611" s="274">
        <f t="shared" si="125"/>
        <v>0</v>
      </c>
      <c r="Q611" s="237"/>
      <c r="R611" s="237"/>
      <c r="S611" s="238"/>
      <c r="T611" s="237"/>
      <c r="U611" s="237"/>
      <c r="V611" s="237"/>
    </row>
    <row r="612" spans="1:22" hidden="1">
      <c r="B612" s="329"/>
      <c r="H612" s="304"/>
      <c r="I612" s="280"/>
      <c r="J612" s="305"/>
      <c r="K612" s="306"/>
      <c r="L612" s="230" t="s">
        <v>348</v>
      </c>
      <c r="M612" s="226">
        <v>4729</v>
      </c>
      <c r="N612" s="223">
        <f t="shared" ref="N612" si="126">O612+P612</f>
        <v>0</v>
      </c>
      <c r="O612" s="223"/>
      <c r="P612" s="223">
        <v>0</v>
      </c>
      <c r="Q612" s="237"/>
      <c r="R612" s="237"/>
      <c r="S612" s="238"/>
      <c r="T612" s="237"/>
      <c r="U612" s="237"/>
      <c r="V612" s="237"/>
    </row>
    <row r="613" spans="1:22" ht="25.5" hidden="1">
      <c r="A613" s="254" t="str">
        <f t="shared" si="120"/>
        <v>71100901014861</v>
      </c>
      <c r="B613" s="329" t="s">
        <v>439</v>
      </c>
      <c r="C613" s="285" t="s">
        <v>189</v>
      </c>
      <c r="D613" s="285" t="s">
        <v>187</v>
      </c>
      <c r="E613" s="285" t="s">
        <v>106</v>
      </c>
      <c r="F613" s="285" t="s">
        <v>106</v>
      </c>
      <c r="G613" s="285">
        <v>4861</v>
      </c>
      <c r="H613" s="221">
        <v>2911</v>
      </c>
      <c r="I613" s="227" t="s">
        <v>187</v>
      </c>
      <c r="J613" s="231">
        <v>1</v>
      </c>
      <c r="K613" s="231">
        <v>2</v>
      </c>
      <c r="L613" s="266" t="s">
        <v>321</v>
      </c>
      <c r="M613" s="232"/>
      <c r="N613" s="235">
        <f>+N615</f>
        <v>0</v>
      </c>
      <c r="O613" s="235">
        <f>+O615</f>
        <v>0</v>
      </c>
      <c r="P613" s="235">
        <f>+P615</f>
        <v>0</v>
      </c>
      <c r="Q613" s="237"/>
      <c r="R613" s="237"/>
      <c r="S613" s="238"/>
      <c r="T613" s="237"/>
      <c r="U613" s="237"/>
      <c r="V613" s="237"/>
    </row>
    <row r="614" spans="1:22" hidden="1">
      <c r="A614" s="254" t="str">
        <f t="shared" si="120"/>
        <v>71100901015122</v>
      </c>
      <c r="B614" s="329" t="s">
        <v>439</v>
      </c>
      <c r="C614" s="285" t="s">
        <v>189</v>
      </c>
      <c r="D614" s="285" t="s">
        <v>187</v>
      </c>
      <c r="E614" s="285" t="s">
        <v>106</v>
      </c>
      <c r="F614" s="285" t="s">
        <v>106</v>
      </c>
      <c r="G614" s="285">
        <v>5122</v>
      </c>
      <c r="H614" s="227"/>
      <c r="I614" s="227"/>
      <c r="J614" s="231"/>
      <c r="K614" s="231"/>
      <c r="L614" s="234" t="s">
        <v>108</v>
      </c>
      <c r="M614" s="220"/>
      <c r="N614" s="235"/>
      <c r="O614" s="235"/>
      <c r="P614" s="235"/>
      <c r="Q614" s="237"/>
      <c r="R614" s="237"/>
      <c r="S614" s="238"/>
      <c r="T614" s="237"/>
      <c r="U614" s="237"/>
      <c r="V614" s="237"/>
    </row>
    <row r="615" spans="1:22" hidden="1">
      <c r="A615" s="254" t="str">
        <f t="shared" si="120"/>
        <v>71100902000000</v>
      </c>
      <c r="B615" s="329" t="s">
        <v>439</v>
      </c>
      <c r="C615" s="285" t="s">
        <v>189</v>
      </c>
      <c r="D615" s="285" t="s">
        <v>187</v>
      </c>
      <c r="E615" s="285" t="s">
        <v>140</v>
      </c>
      <c r="F615" s="285" t="s">
        <v>441</v>
      </c>
      <c r="G615" s="329" t="s">
        <v>440</v>
      </c>
      <c r="H615" s="221"/>
      <c r="I615" s="271"/>
      <c r="J615" s="272"/>
      <c r="K615" s="272"/>
      <c r="L615" s="273" t="s">
        <v>322</v>
      </c>
      <c r="M615" s="268"/>
      <c r="N615" s="274">
        <f>SUM(N616:N617)</f>
        <v>0</v>
      </c>
      <c r="O615" s="274">
        <f>SUM(O616:O617)</f>
        <v>0</v>
      </c>
      <c r="P615" s="274">
        <f>SUM(P616:P617)</f>
        <v>0</v>
      </c>
      <c r="Q615" s="237"/>
      <c r="R615" s="237"/>
      <c r="S615" s="238"/>
      <c r="T615" s="237"/>
      <c r="U615" s="237"/>
      <c r="V615" s="237"/>
    </row>
    <row r="616" spans="1:22" hidden="1">
      <c r="A616" s="254" t="str">
        <f t="shared" si="120"/>
        <v>71100902000001</v>
      </c>
      <c r="B616" s="329" t="s">
        <v>439</v>
      </c>
      <c r="C616" s="285" t="s">
        <v>189</v>
      </c>
      <c r="D616" s="285" t="s">
        <v>187</v>
      </c>
      <c r="E616" s="285" t="s">
        <v>140</v>
      </c>
      <c r="F616" s="285" t="s">
        <v>441</v>
      </c>
      <c r="G616" s="329" t="s">
        <v>96</v>
      </c>
      <c r="H616" s="227"/>
      <c r="I616" s="228"/>
      <c r="J616" s="229"/>
      <c r="K616" s="229"/>
      <c r="L616" s="230" t="s">
        <v>125</v>
      </c>
      <c r="M616" s="226">
        <v>4239</v>
      </c>
      <c r="N616" s="223">
        <f t="shared" ref="N616:N617" si="127">O616+P616</f>
        <v>0</v>
      </c>
      <c r="O616" s="223">
        <v>0</v>
      </c>
      <c r="P616" s="223"/>
      <c r="Q616" s="237"/>
      <c r="R616" s="237"/>
      <c r="S616" s="238"/>
      <c r="T616" s="237"/>
      <c r="U616" s="237"/>
      <c r="V616" s="237"/>
    </row>
    <row r="617" spans="1:22" ht="25.5" hidden="1">
      <c r="A617" s="254" t="str">
        <f t="shared" si="120"/>
        <v>71100902010000</v>
      </c>
      <c r="B617" s="329" t="s">
        <v>439</v>
      </c>
      <c r="C617" s="285" t="s">
        <v>189</v>
      </c>
      <c r="D617" s="285" t="s">
        <v>187</v>
      </c>
      <c r="E617" s="285" t="s">
        <v>140</v>
      </c>
      <c r="F617" s="285" t="s">
        <v>106</v>
      </c>
      <c r="G617" s="329" t="s">
        <v>440</v>
      </c>
      <c r="H617" s="279"/>
      <c r="I617" s="280"/>
      <c r="J617" s="281"/>
      <c r="K617" s="282"/>
      <c r="L617" s="283" t="s">
        <v>217</v>
      </c>
      <c r="M617" s="276">
        <v>4511</v>
      </c>
      <c r="N617" s="223">
        <f t="shared" si="127"/>
        <v>0</v>
      </c>
      <c r="O617" s="223"/>
      <c r="P617" s="223"/>
      <c r="Q617" s="237"/>
      <c r="R617" s="237"/>
      <c r="S617" s="238"/>
      <c r="T617" s="237"/>
      <c r="U617" s="237"/>
      <c r="V617" s="237"/>
    </row>
    <row r="618" spans="1:22" hidden="1">
      <c r="A618" s="254" t="str">
        <f t="shared" si="120"/>
        <v>71110100000001</v>
      </c>
      <c r="B618" s="329" t="s">
        <v>439</v>
      </c>
      <c r="C618" s="285" t="s">
        <v>104</v>
      </c>
      <c r="D618" s="285" t="s">
        <v>106</v>
      </c>
      <c r="E618" s="285" t="s">
        <v>441</v>
      </c>
      <c r="F618" s="285" t="s">
        <v>441</v>
      </c>
      <c r="G618" s="329" t="s">
        <v>96</v>
      </c>
      <c r="H618" s="221">
        <v>2920</v>
      </c>
      <c r="I618" s="228" t="s">
        <v>187</v>
      </c>
      <c r="J618" s="229">
        <v>2</v>
      </c>
      <c r="K618" s="229">
        <v>0</v>
      </c>
      <c r="L618" s="267" t="s">
        <v>325</v>
      </c>
      <c r="M618" s="268"/>
      <c r="N618" s="269">
        <f>+N620+N630</f>
        <v>0</v>
      </c>
      <c r="O618" s="269">
        <f>+O620+O630</f>
        <v>0</v>
      </c>
      <c r="P618" s="269">
        <f>+P620+P630</f>
        <v>0</v>
      </c>
      <c r="Q618" s="237"/>
      <c r="R618" s="237"/>
      <c r="S618" s="238"/>
      <c r="T618" s="237"/>
      <c r="U618" s="237"/>
      <c r="V618" s="237"/>
    </row>
    <row r="619" spans="1:22" hidden="1">
      <c r="A619" s="254" t="str">
        <f t="shared" si="120"/>
        <v>71110102000000</v>
      </c>
      <c r="B619" s="329" t="s">
        <v>439</v>
      </c>
      <c r="C619" s="285" t="s">
        <v>104</v>
      </c>
      <c r="D619" s="285" t="s">
        <v>106</v>
      </c>
      <c r="E619" s="285" t="s">
        <v>140</v>
      </c>
      <c r="F619" s="285" t="s">
        <v>441</v>
      </c>
      <c r="G619" s="329" t="s">
        <v>440</v>
      </c>
      <c r="H619" s="227"/>
      <c r="I619" s="228"/>
      <c r="J619" s="229"/>
      <c r="K619" s="229"/>
      <c r="L619" s="234" t="s">
        <v>110</v>
      </c>
      <c r="M619" s="220"/>
      <c r="N619" s="235"/>
      <c r="O619" s="235"/>
      <c r="P619" s="235"/>
      <c r="Q619" s="237"/>
      <c r="R619" s="237"/>
      <c r="S619" s="238"/>
      <c r="T619" s="237"/>
      <c r="U619" s="237"/>
      <c r="V619" s="237"/>
    </row>
    <row r="620" spans="1:22" ht="25.5" hidden="1">
      <c r="A620" s="254" t="str">
        <f t="shared" si="120"/>
        <v>71110102000001</v>
      </c>
      <c r="B620" s="329" t="s">
        <v>439</v>
      </c>
      <c r="C620" s="285" t="s">
        <v>104</v>
      </c>
      <c r="D620" s="285" t="s">
        <v>106</v>
      </c>
      <c r="E620" s="285" t="s">
        <v>140</v>
      </c>
      <c r="F620" s="285" t="s">
        <v>441</v>
      </c>
      <c r="G620" s="329" t="s">
        <v>96</v>
      </c>
      <c r="H620" s="221">
        <v>2921</v>
      </c>
      <c r="I620" s="227" t="s">
        <v>187</v>
      </c>
      <c r="J620" s="231">
        <v>2</v>
      </c>
      <c r="K620" s="231">
        <v>1</v>
      </c>
      <c r="L620" s="266" t="s">
        <v>326</v>
      </c>
      <c r="M620" s="232"/>
      <c r="N620" s="235">
        <f>N622+N626</f>
        <v>0</v>
      </c>
      <c r="O620" s="235">
        <f>O622+O626+O628</f>
        <v>0</v>
      </c>
      <c r="P620" s="235">
        <f>P622+P626+P628</f>
        <v>0</v>
      </c>
      <c r="Q620" s="237"/>
      <c r="R620" s="237"/>
      <c r="S620" s="238"/>
      <c r="T620" s="237"/>
      <c r="U620" s="237"/>
      <c r="V620" s="237"/>
    </row>
    <row r="621" spans="1:22" hidden="1">
      <c r="A621" s="254" t="str">
        <f t="shared" si="120"/>
        <v>71110102004891</v>
      </c>
      <c r="B621" s="329" t="s">
        <v>439</v>
      </c>
      <c r="C621" s="285" t="s">
        <v>104</v>
      </c>
      <c r="D621" s="285" t="s">
        <v>106</v>
      </c>
      <c r="E621" s="285" t="s">
        <v>140</v>
      </c>
      <c r="F621" s="285" t="s">
        <v>441</v>
      </c>
      <c r="G621" s="329">
        <v>4891</v>
      </c>
      <c r="H621" s="227"/>
      <c r="I621" s="227"/>
      <c r="J621" s="231"/>
      <c r="K621" s="231"/>
      <c r="L621" s="234" t="s">
        <v>108</v>
      </c>
      <c r="M621" s="220"/>
      <c r="N621" s="235"/>
      <c r="O621" s="235"/>
      <c r="P621" s="235"/>
      <c r="Q621" s="237"/>
      <c r="R621" s="237"/>
      <c r="S621" s="238"/>
      <c r="T621" s="237"/>
      <c r="U621" s="237"/>
      <c r="V621" s="237"/>
    </row>
    <row r="622" spans="1:22" hidden="1">
      <c r="A622" s="254" t="str">
        <f t="shared" si="120"/>
        <v>7111010200x</v>
      </c>
      <c r="B622" s="329" t="s">
        <v>439</v>
      </c>
      <c r="C622" s="285" t="s">
        <v>104</v>
      </c>
      <c r="D622" s="285" t="s">
        <v>106</v>
      </c>
      <c r="E622" s="285" t="s">
        <v>140</v>
      </c>
      <c r="F622" s="285" t="s">
        <v>441</v>
      </c>
      <c r="G622" s="329" t="s">
        <v>361</v>
      </c>
      <c r="H622" s="221"/>
      <c r="I622" s="271"/>
      <c r="J622" s="272"/>
      <c r="K622" s="272"/>
      <c r="L622" s="273" t="s">
        <v>322</v>
      </c>
      <c r="M622" s="268"/>
      <c r="N622" s="274">
        <f>O622+P622</f>
        <v>0</v>
      </c>
      <c r="O622" s="274">
        <f>SUM(O623:O625)</f>
        <v>0</v>
      </c>
      <c r="P622" s="274">
        <f>SUM(P623:P625)</f>
        <v>0</v>
      </c>
      <c r="Q622" s="237"/>
      <c r="R622" s="237"/>
      <c r="S622" s="238"/>
      <c r="T622" s="237"/>
      <c r="U622" s="237"/>
      <c r="V622" s="237"/>
    </row>
    <row r="623" spans="1:22" hidden="1">
      <c r="H623" s="227"/>
      <c r="I623" s="228"/>
      <c r="J623" s="229"/>
      <c r="K623" s="229"/>
      <c r="L623" s="230" t="s">
        <v>125</v>
      </c>
      <c r="M623" s="226">
        <v>4239</v>
      </c>
      <c r="N623" s="223">
        <f t="shared" ref="N623" si="128">O623+P623</f>
        <v>0</v>
      </c>
      <c r="O623" s="223">
        <v>0</v>
      </c>
      <c r="P623" s="223"/>
      <c r="Q623" s="237"/>
      <c r="R623" s="237"/>
      <c r="S623" s="238"/>
      <c r="T623" s="237"/>
      <c r="U623" s="237"/>
      <c r="V623" s="237"/>
    </row>
    <row r="624" spans="1:22" ht="25.5" hidden="1">
      <c r="H624" s="279"/>
      <c r="I624" s="280"/>
      <c r="J624" s="281"/>
      <c r="K624" s="282"/>
      <c r="L624" s="283" t="s">
        <v>217</v>
      </c>
      <c r="M624" s="276">
        <v>4511</v>
      </c>
      <c r="N624" s="223">
        <f t="shared" ref="N624:N625" si="129">O624+P624</f>
        <v>0</v>
      </c>
      <c r="O624" s="223"/>
      <c r="P624" s="223"/>
      <c r="Q624" s="237"/>
      <c r="R624" s="237"/>
      <c r="S624" s="238"/>
      <c r="T624" s="237"/>
      <c r="U624" s="237"/>
      <c r="V624" s="237"/>
    </row>
    <row r="625" spans="1:22" hidden="1">
      <c r="A625" s="239"/>
      <c r="B625" s="239"/>
      <c r="C625" s="239"/>
      <c r="D625" s="239"/>
      <c r="E625" s="239"/>
      <c r="F625" s="239"/>
      <c r="G625" s="239"/>
      <c r="H625" s="227"/>
      <c r="I625" s="228"/>
      <c r="J625" s="229"/>
      <c r="K625" s="229"/>
      <c r="L625" s="230" t="s">
        <v>143</v>
      </c>
      <c r="M625" s="226">
        <v>5113</v>
      </c>
      <c r="N625" s="223">
        <f t="shared" si="129"/>
        <v>0</v>
      </c>
      <c r="O625" s="223"/>
      <c r="P625" s="223"/>
      <c r="Q625" s="237"/>
      <c r="R625" s="237"/>
      <c r="S625" s="238"/>
      <c r="T625" s="237"/>
      <c r="U625" s="237"/>
      <c r="V625" s="237"/>
    </row>
    <row r="626" spans="1:22" ht="45.75" hidden="1" customHeight="1">
      <c r="A626" s="254" t="str">
        <f t="shared" ref="A626" si="130">CONCATENATE(B626,C626,D626,E626,F626,G626)</f>
        <v>7111010200x</v>
      </c>
      <c r="B626" s="329" t="s">
        <v>439</v>
      </c>
      <c r="C626" s="285" t="s">
        <v>104</v>
      </c>
      <c r="D626" s="285" t="s">
        <v>106</v>
      </c>
      <c r="E626" s="285" t="s">
        <v>140</v>
      </c>
      <c r="F626" s="285" t="s">
        <v>441</v>
      </c>
      <c r="G626" s="329" t="s">
        <v>361</v>
      </c>
      <c r="H626" s="221"/>
      <c r="I626" s="271"/>
      <c r="J626" s="272"/>
      <c r="K626" s="272"/>
      <c r="L626" s="273" t="s">
        <v>660</v>
      </c>
      <c r="M626" s="268"/>
      <c r="N626" s="274">
        <f>O626+P626</f>
        <v>0</v>
      </c>
      <c r="O626" s="274">
        <f>O627</f>
        <v>0</v>
      </c>
      <c r="P626" s="274">
        <f>P627</f>
        <v>0</v>
      </c>
      <c r="Q626" s="237"/>
      <c r="R626" s="237"/>
      <c r="S626" s="238"/>
      <c r="T626" s="237"/>
      <c r="U626" s="237"/>
      <c r="V626" s="237"/>
    </row>
    <row r="627" spans="1:22" hidden="1">
      <c r="H627" s="227"/>
      <c r="I627" s="228"/>
      <c r="J627" s="229"/>
      <c r="K627" s="229"/>
      <c r="L627" s="230" t="s">
        <v>348</v>
      </c>
      <c r="M627" s="226">
        <v>4729</v>
      </c>
      <c r="N627" s="223">
        <f t="shared" ref="N627" si="131">O627+P627</f>
        <v>0</v>
      </c>
      <c r="O627" s="223"/>
      <c r="P627" s="223">
        <v>0</v>
      </c>
      <c r="Q627" s="237"/>
      <c r="R627" s="237"/>
      <c r="S627" s="238"/>
      <c r="T627" s="237"/>
      <c r="U627" s="237"/>
      <c r="V627" s="237"/>
    </row>
    <row r="628" spans="1:22" ht="45.75" hidden="1" customHeight="1">
      <c r="A628" s="254" t="str">
        <f t="shared" ref="A628" si="132">CONCATENATE(B628,C628,D628,E628,F628,G628)</f>
        <v>7111010200x</v>
      </c>
      <c r="B628" s="329" t="s">
        <v>439</v>
      </c>
      <c r="C628" s="285" t="s">
        <v>104</v>
      </c>
      <c r="D628" s="285" t="s">
        <v>106</v>
      </c>
      <c r="E628" s="285" t="s">
        <v>140</v>
      </c>
      <c r="F628" s="285" t="s">
        <v>441</v>
      </c>
      <c r="G628" s="329" t="s">
        <v>361</v>
      </c>
      <c r="H628" s="221"/>
      <c r="I628" s="271"/>
      <c r="J628" s="272"/>
      <c r="K628" s="272"/>
      <c r="L628" s="273" t="s">
        <v>731</v>
      </c>
      <c r="M628" s="268"/>
      <c r="N628" s="274">
        <f>O628+P628</f>
        <v>0</v>
      </c>
      <c r="O628" s="274">
        <f>O629</f>
        <v>0</v>
      </c>
      <c r="P628" s="274">
        <f>P629</f>
        <v>0</v>
      </c>
      <c r="Q628" s="237"/>
      <c r="R628" s="237"/>
      <c r="S628" s="238"/>
      <c r="T628" s="237"/>
      <c r="U628" s="237"/>
      <c r="V628" s="237"/>
    </row>
    <row r="629" spans="1:22" ht="25.5" hidden="1">
      <c r="H629" s="227"/>
      <c r="I629" s="228"/>
      <c r="J629" s="229"/>
      <c r="K629" s="229"/>
      <c r="L629" s="230" t="s">
        <v>729</v>
      </c>
      <c r="M629" s="226" t="s">
        <v>728</v>
      </c>
      <c r="N629" s="223">
        <f t="shared" ref="N629" si="133">O629+P629</f>
        <v>0</v>
      </c>
      <c r="O629" s="223"/>
      <c r="P629" s="223">
        <v>0</v>
      </c>
      <c r="Q629" s="237"/>
      <c r="R629" s="237"/>
      <c r="S629" s="238"/>
      <c r="T629" s="237"/>
      <c r="U629" s="237"/>
      <c r="V629" s="237"/>
    </row>
    <row r="630" spans="1:22" ht="25.5" hidden="1">
      <c r="A630" s="239"/>
      <c r="B630" s="239"/>
      <c r="C630" s="239"/>
      <c r="D630" s="239"/>
      <c r="E630" s="239"/>
      <c r="F630" s="239"/>
      <c r="G630" s="239"/>
      <c r="H630" s="221">
        <v>2922</v>
      </c>
      <c r="I630" s="227" t="s">
        <v>187</v>
      </c>
      <c r="J630" s="231">
        <v>2</v>
      </c>
      <c r="K630" s="231">
        <v>2</v>
      </c>
      <c r="L630" s="266" t="s">
        <v>328</v>
      </c>
      <c r="M630" s="232"/>
      <c r="N630" s="235">
        <f>+N632</f>
        <v>0</v>
      </c>
      <c r="O630" s="235">
        <f>SUM(O632)</f>
        <v>0</v>
      </c>
      <c r="P630" s="235">
        <f>+P632</f>
        <v>0</v>
      </c>
      <c r="Q630" s="237"/>
      <c r="R630" s="237"/>
      <c r="S630" s="238"/>
      <c r="T630" s="237"/>
      <c r="U630" s="237"/>
      <c r="V630" s="237"/>
    </row>
    <row r="631" spans="1:22" hidden="1">
      <c r="A631" s="239"/>
      <c r="B631" s="239"/>
      <c r="C631" s="239"/>
      <c r="D631" s="239"/>
      <c r="E631" s="239"/>
      <c r="F631" s="239"/>
      <c r="G631" s="239"/>
      <c r="H631" s="227"/>
      <c r="I631" s="227"/>
      <c r="J631" s="231"/>
      <c r="K631" s="231"/>
      <c r="L631" s="234" t="s">
        <v>108</v>
      </c>
      <c r="M631" s="220"/>
      <c r="N631" s="235"/>
      <c r="O631" s="235"/>
      <c r="P631" s="235"/>
      <c r="Q631" s="237"/>
      <c r="R631" s="237"/>
      <c r="S631" s="238"/>
      <c r="T631" s="237"/>
      <c r="U631" s="237"/>
      <c r="V631" s="237"/>
    </row>
    <row r="632" spans="1:22" hidden="1">
      <c r="A632" s="239"/>
      <c r="B632" s="239"/>
      <c r="C632" s="239"/>
      <c r="D632" s="239"/>
      <c r="E632" s="239"/>
      <c r="F632" s="239"/>
      <c r="G632" s="239"/>
      <c r="H632" s="221"/>
      <c r="I632" s="271"/>
      <c r="J632" s="272"/>
      <c r="K632" s="272"/>
      <c r="L632" s="273" t="s">
        <v>322</v>
      </c>
      <c r="M632" s="268"/>
      <c r="N632" s="274">
        <f>O632+P632</f>
        <v>0</v>
      </c>
      <c r="O632" s="274">
        <f>SUM(O633:O634)</f>
        <v>0</v>
      </c>
      <c r="P632" s="274">
        <f>SUM(P633:P634)</f>
        <v>0</v>
      </c>
      <c r="Q632" s="237"/>
      <c r="R632" s="237"/>
      <c r="S632" s="238"/>
      <c r="T632" s="237"/>
      <c r="U632" s="237"/>
      <c r="V632" s="237"/>
    </row>
    <row r="633" spans="1:22" hidden="1">
      <c r="A633" s="239"/>
      <c r="B633" s="239"/>
      <c r="C633" s="239"/>
      <c r="D633" s="239"/>
      <c r="E633" s="239"/>
      <c r="F633" s="239"/>
      <c r="G633" s="239"/>
      <c r="H633" s="227"/>
      <c r="I633" s="228"/>
      <c r="J633" s="229"/>
      <c r="K633" s="229"/>
      <c r="L633" s="230" t="s">
        <v>125</v>
      </c>
      <c r="M633" s="226">
        <v>4239</v>
      </c>
      <c r="N633" s="223">
        <f t="shared" ref="N633:N634" si="134">O633+P633</f>
        <v>0</v>
      </c>
      <c r="O633" s="223">
        <v>0</v>
      </c>
      <c r="P633" s="223"/>
      <c r="Q633" s="237"/>
      <c r="R633" s="237"/>
      <c r="S633" s="238"/>
      <c r="T633" s="237"/>
      <c r="U633" s="237"/>
      <c r="V633" s="237"/>
    </row>
    <row r="634" spans="1:22" ht="25.5" hidden="1">
      <c r="A634" s="239"/>
      <c r="B634" s="239"/>
      <c r="C634" s="239"/>
      <c r="D634" s="239"/>
      <c r="E634" s="239"/>
      <c r="F634" s="239"/>
      <c r="G634" s="239"/>
      <c r="H634" s="279"/>
      <c r="I634" s="280"/>
      <c r="J634" s="281"/>
      <c r="K634" s="282"/>
      <c r="L634" s="283" t="s">
        <v>217</v>
      </c>
      <c r="M634" s="276">
        <v>4511</v>
      </c>
      <c r="N634" s="223">
        <f t="shared" si="134"/>
        <v>0</v>
      </c>
      <c r="O634" s="223"/>
      <c r="P634" s="223"/>
      <c r="Q634" s="237"/>
      <c r="R634" s="237"/>
      <c r="S634" s="238"/>
      <c r="T634" s="237"/>
      <c r="U634" s="237"/>
      <c r="V634" s="237"/>
    </row>
    <row r="635" spans="1:22" hidden="1">
      <c r="A635" s="239"/>
      <c r="B635" s="239"/>
      <c r="C635" s="239"/>
      <c r="D635" s="239"/>
      <c r="E635" s="239"/>
      <c r="F635" s="239"/>
      <c r="G635" s="239"/>
      <c r="H635" s="221">
        <v>2950</v>
      </c>
      <c r="I635" s="228" t="s">
        <v>187</v>
      </c>
      <c r="J635" s="229">
        <v>5</v>
      </c>
      <c r="K635" s="229">
        <v>0</v>
      </c>
      <c r="L635" s="267" t="s">
        <v>329</v>
      </c>
      <c r="M635" s="268"/>
      <c r="N635" s="269">
        <f>+N637</f>
        <v>0</v>
      </c>
      <c r="O635" s="269">
        <f>+O637</f>
        <v>0</v>
      </c>
      <c r="P635" s="269">
        <f>+P637</f>
        <v>0</v>
      </c>
      <c r="Q635" s="237"/>
      <c r="R635" s="237"/>
      <c r="S635" s="238"/>
      <c r="T635" s="237"/>
      <c r="U635" s="237"/>
      <c r="V635" s="237"/>
    </row>
    <row r="636" spans="1:22" hidden="1">
      <c r="A636" s="239"/>
      <c r="B636" s="239"/>
      <c r="C636" s="239"/>
      <c r="D636" s="239"/>
      <c r="E636" s="239"/>
      <c r="F636" s="239"/>
      <c r="G636" s="239"/>
      <c r="H636" s="227"/>
      <c r="I636" s="228"/>
      <c r="J636" s="229"/>
      <c r="K636" s="229"/>
      <c r="L636" s="234" t="s">
        <v>110</v>
      </c>
      <c r="M636" s="220"/>
      <c r="N636" s="235"/>
      <c r="O636" s="235"/>
      <c r="P636" s="235"/>
      <c r="Q636" s="237"/>
      <c r="R636" s="237"/>
      <c r="S636" s="238"/>
      <c r="T636" s="237"/>
      <c r="U636" s="237"/>
      <c r="V636" s="237"/>
    </row>
    <row r="637" spans="1:22" hidden="1">
      <c r="A637" s="239"/>
      <c r="B637" s="239"/>
      <c r="C637" s="239"/>
      <c r="D637" s="239"/>
      <c r="E637" s="239"/>
      <c r="F637" s="239"/>
      <c r="G637" s="239"/>
      <c r="H637" s="221">
        <v>2951</v>
      </c>
      <c r="I637" s="227" t="s">
        <v>187</v>
      </c>
      <c r="J637" s="231">
        <v>5</v>
      </c>
      <c r="K637" s="231">
        <v>1</v>
      </c>
      <c r="L637" s="266" t="s">
        <v>330</v>
      </c>
      <c r="M637" s="232"/>
      <c r="N637" s="235">
        <f>+N639+N644+N647+N650+N652+N657</f>
        <v>0</v>
      </c>
      <c r="O637" s="235">
        <f>+O639+O644+O647+O650+O652+O657</f>
        <v>0</v>
      </c>
      <c r="P637" s="235">
        <f>+P639+P644+P647+P650+P652+P657</f>
        <v>0</v>
      </c>
      <c r="Q637" s="237"/>
      <c r="R637" s="237"/>
      <c r="S637" s="238"/>
      <c r="T637" s="237"/>
      <c r="U637" s="237"/>
      <c r="V637" s="237"/>
    </row>
    <row r="638" spans="1:22" hidden="1">
      <c r="H638" s="227"/>
      <c r="I638" s="227"/>
      <c r="J638" s="231"/>
      <c r="K638" s="231"/>
      <c r="L638" s="234" t="s">
        <v>108</v>
      </c>
      <c r="M638" s="220"/>
      <c r="N638" s="235"/>
      <c r="O638" s="235"/>
      <c r="P638" s="235"/>
      <c r="Q638" s="237"/>
      <c r="R638" s="237"/>
      <c r="S638" s="238"/>
      <c r="T638" s="237"/>
      <c r="U638" s="237"/>
      <c r="V638" s="237"/>
    </row>
    <row r="639" spans="1:22" hidden="1">
      <c r="A639" s="239"/>
      <c r="B639" s="239"/>
      <c r="C639" s="239"/>
      <c r="D639" s="239"/>
      <c r="E639" s="239"/>
      <c r="F639" s="239"/>
      <c r="G639" s="239"/>
      <c r="H639" s="221"/>
      <c r="I639" s="271"/>
      <c r="J639" s="272"/>
      <c r="K639" s="272"/>
      <c r="L639" s="273" t="s">
        <v>331</v>
      </c>
      <c r="M639" s="268"/>
      <c r="N639" s="274">
        <f>O639+P639</f>
        <v>0</v>
      </c>
      <c r="O639" s="274">
        <f>SUM(O640:O643)</f>
        <v>0</v>
      </c>
      <c r="P639" s="274">
        <f>SUM(P640:P643)</f>
        <v>0</v>
      </c>
      <c r="Q639" s="237"/>
      <c r="R639" s="237"/>
      <c r="S639" s="238"/>
      <c r="T639" s="237"/>
      <c r="U639" s="237"/>
      <c r="V639" s="237"/>
    </row>
    <row r="640" spans="1:22" hidden="1">
      <c r="A640" s="239"/>
      <c r="B640" s="239"/>
      <c r="C640" s="239"/>
      <c r="D640" s="239"/>
      <c r="E640" s="239"/>
      <c r="F640" s="239"/>
      <c r="G640" s="239"/>
      <c r="H640" s="227"/>
      <c r="I640" s="228"/>
      <c r="J640" s="229"/>
      <c r="K640" s="229"/>
      <c r="L640" s="230" t="s">
        <v>114</v>
      </c>
      <c r="M640" s="226" t="s">
        <v>688</v>
      </c>
      <c r="N640" s="223">
        <f t="shared" ref="N640:N658" si="135">O640+P640</f>
        <v>0</v>
      </c>
      <c r="O640" s="223"/>
      <c r="P640" s="223">
        <v>0</v>
      </c>
      <c r="Q640" s="237"/>
      <c r="R640" s="237"/>
      <c r="S640" s="238"/>
      <c r="T640" s="237"/>
      <c r="U640" s="237"/>
      <c r="V640" s="237"/>
    </row>
    <row r="641" spans="1:22" ht="25.5" hidden="1">
      <c r="A641" s="239"/>
      <c r="B641" s="239"/>
      <c r="C641" s="239"/>
      <c r="D641" s="239"/>
      <c r="E641" s="239"/>
      <c r="F641" s="239"/>
      <c r="G641" s="239"/>
      <c r="H641" s="227"/>
      <c r="I641" s="228"/>
      <c r="J641" s="229"/>
      <c r="K641" s="229"/>
      <c r="L641" s="230" t="s">
        <v>131</v>
      </c>
      <c r="M641" s="226">
        <v>4511</v>
      </c>
      <c r="N641" s="223">
        <f t="shared" si="135"/>
        <v>0</v>
      </c>
      <c r="O641" s="223"/>
      <c r="P641" s="223"/>
      <c r="Q641" s="237"/>
      <c r="R641" s="237"/>
      <c r="S641" s="238"/>
      <c r="T641" s="237"/>
      <c r="U641" s="237"/>
      <c r="V641" s="237"/>
    </row>
    <row r="642" spans="1:22" ht="25.5" hidden="1">
      <c r="A642" s="239"/>
      <c r="B642" s="239"/>
      <c r="C642" s="239"/>
      <c r="D642" s="239"/>
      <c r="E642" s="239"/>
      <c r="F642" s="239"/>
      <c r="G642" s="239"/>
      <c r="H642" s="279"/>
      <c r="I642" s="280"/>
      <c r="J642" s="281"/>
      <c r="K642" s="282"/>
      <c r="L642" s="283" t="s">
        <v>219</v>
      </c>
      <c r="M642" s="276">
        <v>4819</v>
      </c>
      <c r="N642" s="223">
        <f t="shared" si="135"/>
        <v>0</v>
      </c>
      <c r="O642" s="223"/>
      <c r="P642" s="223"/>
      <c r="Q642" s="237"/>
      <c r="R642" s="237"/>
      <c r="S642" s="238"/>
      <c r="T642" s="237"/>
      <c r="U642" s="237"/>
      <c r="V642" s="237"/>
    </row>
    <row r="643" spans="1:22" hidden="1">
      <c r="A643" s="239"/>
      <c r="B643" s="239"/>
      <c r="C643" s="239"/>
      <c r="D643" s="239"/>
      <c r="E643" s="239"/>
      <c r="F643" s="239"/>
      <c r="G643" s="239"/>
      <c r="H643" s="221"/>
      <c r="I643" s="227"/>
      <c r="J643" s="231"/>
      <c r="K643" s="231"/>
      <c r="L643" s="230" t="s">
        <v>332</v>
      </c>
      <c r="M643" s="276">
        <v>5122</v>
      </c>
      <c r="N643" s="223">
        <f t="shared" si="135"/>
        <v>0</v>
      </c>
      <c r="O643" s="223">
        <v>0</v>
      </c>
      <c r="P643" s="223"/>
      <c r="Q643" s="237"/>
      <c r="R643" s="237"/>
      <c r="S643" s="238"/>
      <c r="T643" s="237"/>
      <c r="U643" s="237"/>
      <c r="V643" s="237"/>
    </row>
    <row r="644" spans="1:22" ht="27" hidden="1">
      <c r="A644" s="239"/>
      <c r="B644" s="239"/>
      <c r="C644" s="239"/>
      <c r="D644" s="239"/>
      <c r="E644" s="239"/>
      <c r="F644" s="239"/>
      <c r="G644" s="239"/>
      <c r="H644" s="221"/>
      <c r="I644" s="271"/>
      <c r="J644" s="272"/>
      <c r="K644" s="272"/>
      <c r="L644" s="273" t="s">
        <v>601</v>
      </c>
      <c r="M644" s="268"/>
      <c r="N644" s="274">
        <f>O644+P644</f>
        <v>0</v>
      </c>
      <c r="O644" s="274">
        <f>SUM(O645:O646)</f>
        <v>0</v>
      </c>
      <c r="P644" s="274">
        <f>SUM(P645:P646)</f>
        <v>0</v>
      </c>
      <c r="Q644" s="237"/>
      <c r="R644" s="237"/>
      <c r="S644" s="238"/>
      <c r="T644" s="237"/>
      <c r="U644" s="237"/>
      <c r="V644" s="237"/>
    </row>
    <row r="645" spans="1:22" ht="25.5" hidden="1">
      <c r="A645" s="239"/>
      <c r="B645" s="239"/>
      <c r="C645" s="239"/>
      <c r="D645" s="239"/>
      <c r="E645" s="239"/>
      <c r="F645" s="239"/>
      <c r="G645" s="239"/>
      <c r="H645" s="227"/>
      <c r="I645" s="228"/>
      <c r="J645" s="229"/>
      <c r="K645" s="229"/>
      <c r="L645" s="230" t="s">
        <v>219</v>
      </c>
      <c r="M645" s="232">
        <v>4819</v>
      </c>
      <c r="N645" s="223">
        <f t="shared" si="135"/>
        <v>0</v>
      </c>
      <c r="O645" s="223"/>
      <c r="P645" s="223"/>
      <c r="Q645" s="237"/>
      <c r="R645" s="237"/>
      <c r="S645" s="238"/>
      <c r="T645" s="237"/>
      <c r="U645" s="237"/>
      <c r="V645" s="237"/>
    </row>
    <row r="646" spans="1:22" hidden="1">
      <c r="A646" s="239"/>
      <c r="B646" s="239"/>
      <c r="C646" s="239"/>
      <c r="D646" s="239"/>
      <c r="E646" s="239"/>
      <c r="F646" s="239"/>
      <c r="G646" s="239"/>
      <c r="H646" s="227"/>
      <c r="I646" s="228"/>
      <c r="J646" s="229"/>
      <c r="K646" s="229"/>
      <c r="L646" s="230" t="s">
        <v>137</v>
      </c>
      <c r="M646" s="226">
        <v>5129</v>
      </c>
      <c r="N646" s="223">
        <f t="shared" si="135"/>
        <v>0</v>
      </c>
      <c r="O646" s="223"/>
      <c r="P646" s="223"/>
      <c r="Q646" s="237"/>
      <c r="R646" s="237"/>
      <c r="S646" s="238"/>
      <c r="T646" s="237"/>
      <c r="U646" s="237"/>
      <c r="V646" s="237"/>
    </row>
    <row r="647" spans="1:22" ht="40.5" hidden="1">
      <c r="A647" s="239"/>
      <c r="B647" s="239"/>
      <c r="C647" s="239"/>
      <c r="D647" s="239"/>
      <c r="E647" s="239"/>
      <c r="F647" s="239"/>
      <c r="G647" s="239"/>
      <c r="H647" s="221"/>
      <c r="I647" s="271"/>
      <c r="J647" s="272"/>
      <c r="K647" s="272"/>
      <c r="L647" s="273" t="s">
        <v>334</v>
      </c>
      <c r="M647" s="268"/>
      <c r="N647" s="274">
        <f>O647+P647</f>
        <v>0</v>
      </c>
      <c r="O647" s="274">
        <f>SUM(O648:O649)</f>
        <v>0</v>
      </c>
      <c r="P647" s="274">
        <f>SUM(P648:P649)</f>
        <v>0</v>
      </c>
      <c r="Q647" s="237"/>
      <c r="R647" s="237"/>
      <c r="S647" s="238"/>
      <c r="T647" s="237"/>
      <c r="U647" s="237"/>
      <c r="V647" s="237"/>
    </row>
    <row r="648" spans="1:22" hidden="1">
      <c r="A648" s="239"/>
      <c r="B648" s="239"/>
      <c r="C648" s="239"/>
      <c r="D648" s="239"/>
      <c r="E648" s="239"/>
      <c r="F648" s="239"/>
      <c r="G648" s="239"/>
      <c r="H648" s="227"/>
      <c r="I648" s="228"/>
      <c r="J648" s="229"/>
      <c r="K648" s="229"/>
      <c r="L648" s="230" t="s">
        <v>125</v>
      </c>
      <c r="M648" s="226">
        <v>4239</v>
      </c>
      <c r="N648" s="223">
        <f t="shared" si="135"/>
        <v>0</v>
      </c>
      <c r="O648" s="223">
        <v>0</v>
      </c>
      <c r="P648" s="223"/>
      <c r="Q648" s="237"/>
      <c r="R648" s="237"/>
      <c r="S648" s="238"/>
      <c r="T648" s="237"/>
      <c r="U648" s="237"/>
      <c r="V648" s="237"/>
    </row>
    <row r="649" spans="1:22" ht="25.5" hidden="1">
      <c r="A649" s="239"/>
      <c r="B649" s="239"/>
      <c r="C649" s="239"/>
      <c r="D649" s="239"/>
      <c r="E649" s="239"/>
      <c r="F649" s="239"/>
      <c r="G649" s="239"/>
      <c r="H649" s="279"/>
      <c r="I649" s="280"/>
      <c r="J649" s="281"/>
      <c r="K649" s="282"/>
      <c r="L649" s="283" t="s">
        <v>217</v>
      </c>
      <c r="M649" s="276">
        <v>4511</v>
      </c>
      <c r="N649" s="223">
        <f t="shared" si="135"/>
        <v>0</v>
      </c>
      <c r="O649" s="223"/>
      <c r="P649" s="223">
        <v>0</v>
      </c>
      <c r="Q649" s="237"/>
      <c r="R649" s="237"/>
      <c r="S649" s="238"/>
      <c r="T649" s="237"/>
      <c r="U649" s="237"/>
      <c r="V649" s="237"/>
    </row>
    <row r="650" spans="1:22" ht="27" hidden="1">
      <c r="A650" s="239"/>
      <c r="B650" s="239"/>
      <c r="C650" s="239"/>
      <c r="D650" s="239"/>
      <c r="E650" s="239"/>
      <c r="F650" s="239"/>
      <c r="G650" s="239"/>
      <c r="H650" s="221"/>
      <c r="I650" s="271"/>
      <c r="J650" s="272"/>
      <c r="K650" s="272"/>
      <c r="L650" s="273" t="s">
        <v>335</v>
      </c>
      <c r="M650" s="268"/>
      <c r="N650" s="274">
        <f>O650+P650</f>
        <v>0</v>
      </c>
      <c r="O650" s="274">
        <f>SUM(O651)</f>
        <v>0</v>
      </c>
      <c r="P650" s="274">
        <f>SUM(P651)</f>
        <v>0</v>
      </c>
      <c r="Q650" s="237"/>
      <c r="R650" s="237"/>
      <c r="S650" s="238"/>
      <c r="T650" s="237"/>
      <c r="U650" s="237"/>
      <c r="V650" s="237"/>
    </row>
    <row r="651" spans="1:22" ht="25.5" hidden="1">
      <c r="A651" s="239"/>
      <c r="B651" s="239"/>
      <c r="C651" s="239"/>
      <c r="D651" s="239"/>
      <c r="E651" s="239"/>
      <c r="F651" s="239"/>
      <c r="G651" s="239"/>
      <c r="H651" s="227"/>
      <c r="I651" s="228"/>
      <c r="J651" s="229"/>
      <c r="K651" s="229"/>
      <c r="L651" s="283" t="s">
        <v>217</v>
      </c>
      <c r="M651" s="276">
        <v>4511</v>
      </c>
      <c r="N651" s="223">
        <f t="shared" si="135"/>
        <v>0</v>
      </c>
      <c r="O651" s="222"/>
      <c r="P651" s="222">
        <v>0</v>
      </c>
      <c r="Q651" s="237"/>
      <c r="R651" s="237"/>
      <c r="S651" s="238"/>
      <c r="T651" s="237"/>
      <c r="U651" s="237"/>
      <c r="V651" s="237"/>
    </row>
    <row r="652" spans="1:22" ht="54" hidden="1">
      <c r="A652" s="239"/>
      <c r="B652" s="239"/>
      <c r="C652" s="239"/>
      <c r="D652" s="239"/>
      <c r="E652" s="239"/>
      <c r="F652" s="239"/>
      <c r="G652" s="239"/>
      <c r="H652" s="221"/>
      <c r="I652" s="271"/>
      <c r="J652" s="272"/>
      <c r="K652" s="272"/>
      <c r="L652" s="273" t="s">
        <v>665</v>
      </c>
      <c r="M652" s="268"/>
      <c r="N652" s="274">
        <f>O652+P652</f>
        <v>0</v>
      </c>
      <c r="O652" s="274">
        <f>SUM(O653:O656)</f>
        <v>0</v>
      </c>
      <c r="P652" s="274">
        <f>SUM(P653:P656)</f>
        <v>0</v>
      </c>
      <c r="Q652" s="237"/>
      <c r="R652" s="237"/>
      <c r="S652" s="238"/>
      <c r="T652" s="237"/>
      <c r="U652" s="237"/>
      <c r="V652" s="237"/>
    </row>
    <row r="653" spans="1:22" hidden="1">
      <c r="A653" s="239"/>
      <c r="B653" s="239"/>
      <c r="C653" s="239"/>
      <c r="D653" s="239"/>
      <c r="E653" s="239"/>
      <c r="F653" s="239"/>
      <c r="G653" s="239"/>
      <c r="H653" s="227"/>
      <c r="I653" s="228"/>
      <c r="J653" s="229"/>
      <c r="K653" s="229"/>
      <c r="L653" s="230" t="s">
        <v>348</v>
      </c>
      <c r="M653" s="226">
        <v>4729</v>
      </c>
      <c r="N653" s="223">
        <f t="shared" si="135"/>
        <v>0</v>
      </c>
      <c r="O653" s="223"/>
      <c r="P653" s="223"/>
      <c r="Q653" s="237"/>
      <c r="R653" s="237"/>
      <c r="S653" s="238"/>
      <c r="T653" s="237"/>
      <c r="U653" s="237"/>
      <c r="V653" s="237"/>
    </row>
    <row r="654" spans="1:22" hidden="1">
      <c r="A654" s="239"/>
      <c r="B654" s="239"/>
      <c r="C654" s="239"/>
      <c r="D654" s="239"/>
      <c r="E654" s="239"/>
      <c r="F654" s="239"/>
      <c r="G654" s="239"/>
      <c r="H654" s="227"/>
      <c r="I654" s="228"/>
      <c r="J654" s="229"/>
      <c r="K654" s="229"/>
      <c r="L654" s="234" t="s">
        <v>173</v>
      </c>
      <c r="M654" s="220">
        <v>5112</v>
      </c>
      <c r="N654" s="223">
        <f t="shared" si="135"/>
        <v>0</v>
      </c>
      <c r="O654" s="223"/>
      <c r="P654" s="223"/>
      <c r="Q654" s="237"/>
      <c r="R654" s="237"/>
      <c r="S654" s="238"/>
      <c r="T654" s="237"/>
      <c r="U654" s="237"/>
      <c r="V654" s="237"/>
    </row>
    <row r="655" spans="1:22" hidden="1">
      <c r="A655" s="239"/>
      <c r="B655" s="239"/>
      <c r="C655" s="239"/>
      <c r="D655" s="239"/>
      <c r="E655" s="239"/>
      <c r="F655" s="239"/>
      <c r="G655" s="239"/>
      <c r="H655" s="227"/>
      <c r="I655" s="228"/>
      <c r="J655" s="229"/>
      <c r="K655" s="229"/>
      <c r="L655" s="230" t="s">
        <v>143</v>
      </c>
      <c r="M655" s="226">
        <v>5113</v>
      </c>
      <c r="N655" s="223">
        <f t="shared" si="135"/>
        <v>0</v>
      </c>
      <c r="O655" s="223"/>
      <c r="P655" s="223"/>
      <c r="Q655" s="237"/>
      <c r="R655" s="237"/>
      <c r="S655" s="238"/>
      <c r="T655" s="237"/>
      <c r="U655" s="237"/>
      <c r="V655" s="237"/>
    </row>
    <row r="656" spans="1:22" hidden="1">
      <c r="A656" s="239"/>
      <c r="B656" s="239"/>
      <c r="C656" s="239"/>
      <c r="D656" s="239"/>
      <c r="E656" s="239"/>
      <c r="F656" s="239"/>
      <c r="G656" s="239"/>
      <c r="H656" s="227"/>
      <c r="I656" s="228"/>
      <c r="J656" s="229"/>
      <c r="K656" s="229"/>
      <c r="L656" s="234" t="s">
        <v>268</v>
      </c>
      <c r="M656" s="232">
        <v>5129</v>
      </c>
      <c r="N656" s="223">
        <f t="shared" si="135"/>
        <v>0</v>
      </c>
      <c r="O656" s="223">
        <v>0</v>
      </c>
      <c r="P656" s="223"/>
      <c r="Q656" s="237"/>
      <c r="R656" s="237"/>
      <c r="S656" s="238"/>
      <c r="T656" s="237"/>
      <c r="U656" s="237"/>
      <c r="V656" s="237"/>
    </row>
    <row r="657" spans="1:22" ht="27" hidden="1">
      <c r="H657" s="221"/>
      <c r="I657" s="271"/>
      <c r="J657" s="272"/>
      <c r="K657" s="272"/>
      <c r="L657" s="273" t="s">
        <v>672</v>
      </c>
      <c r="M657" s="268"/>
      <c r="N657" s="274">
        <f>SUM(N658:N659)</f>
        <v>0</v>
      </c>
      <c r="O657" s="274">
        <f>SUM(O658:O659)</f>
        <v>0</v>
      </c>
      <c r="P657" s="274">
        <f>SUM(P658:P659)</f>
        <v>0</v>
      </c>
      <c r="Q657" s="237"/>
      <c r="R657" s="237"/>
      <c r="S657" s="238"/>
      <c r="T657" s="237"/>
      <c r="U657" s="237"/>
      <c r="V657" s="237"/>
    </row>
    <row r="658" spans="1:22" hidden="1">
      <c r="A658" s="239"/>
      <c r="B658" s="239"/>
      <c r="C658" s="239"/>
      <c r="D658" s="239"/>
      <c r="E658" s="239"/>
      <c r="F658" s="239"/>
      <c r="G658" s="239"/>
      <c r="H658" s="227"/>
      <c r="I658" s="228"/>
      <c r="J658" s="229"/>
      <c r="K658" s="229"/>
      <c r="L658" s="234" t="s">
        <v>173</v>
      </c>
      <c r="M658" s="220">
        <v>5112</v>
      </c>
      <c r="N658" s="223">
        <f t="shared" si="135"/>
        <v>0</v>
      </c>
      <c r="O658" s="223">
        <v>0</v>
      </c>
      <c r="P658" s="223"/>
      <c r="Q658" s="237"/>
      <c r="R658" s="237"/>
      <c r="S658" s="238"/>
      <c r="T658" s="237"/>
      <c r="U658" s="237"/>
      <c r="V658" s="237"/>
    </row>
    <row r="659" spans="1:22" hidden="1">
      <c r="A659" s="239"/>
      <c r="B659" s="239"/>
      <c r="C659" s="239"/>
      <c r="D659" s="239"/>
      <c r="E659" s="239"/>
      <c r="F659" s="239"/>
      <c r="G659" s="239"/>
      <c r="H659" s="227"/>
      <c r="I659" s="228"/>
      <c r="J659" s="229"/>
      <c r="K659" s="229"/>
      <c r="L659" s="230" t="s">
        <v>143</v>
      </c>
      <c r="M659" s="226">
        <v>5113</v>
      </c>
      <c r="N659" s="223">
        <f t="shared" ref="N659" si="136">O659+P659</f>
        <v>0</v>
      </c>
      <c r="O659" s="223">
        <v>0</v>
      </c>
      <c r="P659" s="223"/>
      <c r="Q659" s="237"/>
      <c r="R659" s="237"/>
      <c r="S659" s="238"/>
      <c r="T659" s="237"/>
      <c r="U659" s="237"/>
      <c r="V659" s="237"/>
    </row>
    <row r="660" spans="1:22" hidden="1">
      <c r="A660" s="239"/>
      <c r="B660" s="239"/>
      <c r="C660" s="239"/>
      <c r="D660" s="239"/>
      <c r="E660" s="239"/>
      <c r="F660" s="239"/>
      <c r="G660" s="239"/>
      <c r="H660" s="221">
        <v>2960</v>
      </c>
      <c r="I660" s="228" t="s">
        <v>187</v>
      </c>
      <c r="J660" s="229">
        <v>6</v>
      </c>
      <c r="K660" s="229">
        <v>0</v>
      </c>
      <c r="L660" s="267" t="s">
        <v>337</v>
      </c>
      <c r="M660" s="268"/>
      <c r="N660" s="269">
        <f>+N662</f>
        <v>0</v>
      </c>
      <c r="O660" s="269">
        <f>+O662</f>
        <v>0</v>
      </c>
      <c r="P660" s="269">
        <f>+P662</f>
        <v>0</v>
      </c>
      <c r="Q660" s="237"/>
      <c r="R660" s="237"/>
      <c r="S660" s="238"/>
      <c r="T660" s="237"/>
      <c r="U660" s="237"/>
      <c r="V660" s="237"/>
    </row>
    <row r="661" spans="1:22" hidden="1">
      <c r="A661" s="239"/>
      <c r="B661" s="239"/>
      <c r="C661" s="239"/>
      <c r="D661" s="239"/>
      <c r="E661" s="239"/>
      <c r="F661" s="239"/>
      <c r="G661" s="239"/>
      <c r="H661" s="227"/>
      <c r="I661" s="228"/>
      <c r="J661" s="229"/>
      <c r="K661" s="229"/>
      <c r="L661" s="234" t="s">
        <v>110</v>
      </c>
      <c r="M661" s="220"/>
      <c r="N661" s="235"/>
      <c r="O661" s="235"/>
      <c r="P661" s="235"/>
      <c r="Q661" s="237"/>
      <c r="R661" s="237"/>
      <c r="S661" s="238"/>
      <c r="T661" s="237"/>
      <c r="U661" s="237"/>
      <c r="V661" s="237"/>
    </row>
    <row r="662" spans="1:22" hidden="1">
      <c r="H662" s="221">
        <v>2961</v>
      </c>
      <c r="I662" s="227" t="s">
        <v>187</v>
      </c>
      <c r="J662" s="231">
        <v>6</v>
      </c>
      <c r="K662" s="231">
        <v>1</v>
      </c>
      <c r="L662" s="266" t="s">
        <v>337</v>
      </c>
      <c r="M662" s="232"/>
      <c r="N662" s="235">
        <f>+N664+N669+N671+N673+N675+N678+N680+N682</f>
        <v>0</v>
      </c>
      <c r="O662" s="235">
        <f>+O664+O669+O671+O673+O675+O678+O680+O682</f>
        <v>0</v>
      </c>
      <c r="P662" s="235">
        <f>+P664+P669+P671+P673+P675+P678+P680+P682</f>
        <v>0</v>
      </c>
      <c r="Q662" s="237"/>
      <c r="R662" s="237"/>
      <c r="S662" s="238"/>
      <c r="T662" s="237"/>
      <c r="U662" s="237"/>
      <c r="V662" s="237"/>
    </row>
    <row r="663" spans="1:22" hidden="1">
      <c r="A663" s="239"/>
      <c r="B663" s="239"/>
      <c r="C663" s="239"/>
      <c r="D663" s="239"/>
      <c r="E663" s="239"/>
      <c r="F663" s="239"/>
      <c r="G663" s="239"/>
      <c r="H663" s="227"/>
      <c r="I663" s="227"/>
      <c r="J663" s="231"/>
      <c r="K663" s="231"/>
      <c r="L663" s="234" t="s">
        <v>108</v>
      </c>
      <c r="M663" s="220"/>
      <c r="N663" s="235"/>
      <c r="O663" s="235"/>
      <c r="P663" s="235"/>
      <c r="Q663" s="237"/>
      <c r="R663" s="237"/>
      <c r="S663" s="238"/>
      <c r="T663" s="237"/>
      <c r="U663" s="237"/>
      <c r="V663" s="237"/>
    </row>
    <row r="664" spans="1:22" ht="27" hidden="1">
      <c r="A664" s="239"/>
      <c r="B664" s="239"/>
      <c r="C664" s="239"/>
      <c r="D664" s="239"/>
      <c r="E664" s="239"/>
      <c r="F664" s="239"/>
      <c r="G664" s="239"/>
      <c r="H664" s="221"/>
      <c r="I664" s="271"/>
      <c r="J664" s="272"/>
      <c r="K664" s="272"/>
      <c r="L664" s="273" t="s">
        <v>655</v>
      </c>
      <c r="M664" s="268"/>
      <c r="N664" s="274">
        <f>O664+P664</f>
        <v>0</v>
      </c>
      <c r="O664" s="274">
        <f>SUM(O665:O668)</f>
        <v>0</v>
      </c>
      <c r="P664" s="274">
        <f>SUM(P665:P668)</f>
        <v>0</v>
      </c>
      <c r="Q664" s="237"/>
      <c r="R664" s="237"/>
      <c r="S664" s="238"/>
      <c r="T664" s="237"/>
      <c r="U664" s="237"/>
      <c r="V664" s="237"/>
    </row>
    <row r="665" spans="1:22" ht="25.5" hidden="1">
      <c r="H665" s="221"/>
      <c r="I665" s="227"/>
      <c r="J665" s="231"/>
      <c r="K665" s="231"/>
      <c r="L665" s="234" t="s">
        <v>142</v>
      </c>
      <c r="M665" s="276">
        <v>4251</v>
      </c>
      <c r="N665" s="223">
        <f t="shared" ref="N665:N677" si="137">O665+P665</f>
        <v>0</v>
      </c>
      <c r="O665" s="223"/>
      <c r="P665" s="223"/>
      <c r="Q665" s="237"/>
      <c r="R665" s="237"/>
      <c r="S665" s="238"/>
      <c r="T665" s="237"/>
      <c r="U665" s="237"/>
      <c r="V665" s="237"/>
    </row>
    <row r="666" spans="1:22" hidden="1">
      <c r="A666" s="239"/>
      <c r="B666" s="239"/>
      <c r="C666" s="239"/>
      <c r="D666" s="239"/>
      <c r="E666" s="239"/>
      <c r="F666" s="239"/>
      <c r="G666" s="239"/>
      <c r="H666" s="221"/>
      <c r="I666" s="227"/>
      <c r="J666" s="231"/>
      <c r="K666" s="231"/>
      <c r="L666" s="230" t="s">
        <v>167</v>
      </c>
      <c r="M666" s="226">
        <v>4639</v>
      </c>
      <c r="N666" s="223">
        <f t="shared" si="137"/>
        <v>0</v>
      </c>
      <c r="O666" s="223"/>
      <c r="P666" s="223"/>
      <c r="Q666" s="237"/>
      <c r="R666" s="237"/>
      <c r="S666" s="238"/>
      <c r="T666" s="237"/>
      <c r="U666" s="237"/>
      <c r="V666" s="237"/>
    </row>
    <row r="667" spans="1:22" hidden="1">
      <c r="A667" s="239"/>
      <c r="B667" s="239"/>
      <c r="C667" s="239"/>
      <c r="D667" s="239"/>
      <c r="E667" s="239"/>
      <c r="F667" s="239"/>
      <c r="G667" s="239"/>
      <c r="H667" s="221"/>
      <c r="I667" s="227"/>
      <c r="J667" s="231"/>
      <c r="K667" s="231"/>
      <c r="L667" s="234" t="s">
        <v>173</v>
      </c>
      <c r="M667" s="220">
        <v>5112</v>
      </c>
      <c r="N667" s="223">
        <f t="shared" si="137"/>
        <v>0</v>
      </c>
      <c r="O667" s="223"/>
      <c r="P667" s="223"/>
      <c r="Q667" s="237"/>
      <c r="R667" s="237"/>
      <c r="S667" s="238"/>
      <c r="T667" s="237"/>
      <c r="U667" s="237"/>
      <c r="V667" s="237"/>
    </row>
    <row r="668" spans="1:22" hidden="1">
      <c r="H668" s="227"/>
      <c r="I668" s="227"/>
      <c r="J668" s="231"/>
      <c r="K668" s="231"/>
      <c r="L668" s="230" t="s">
        <v>143</v>
      </c>
      <c r="M668" s="226">
        <v>5113</v>
      </c>
      <c r="N668" s="223">
        <f t="shared" si="137"/>
        <v>0</v>
      </c>
      <c r="O668" s="223"/>
      <c r="P668" s="223"/>
      <c r="Q668" s="237"/>
      <c r="R668" s="237"/>
      <c r="S668" s="238"/>
      <c r="T668" s="237"/>
      <c r="U668" s="237"/>
      <c r="V668" s="237"/>
    </row>
    <row r="669" spans="1:22" ht="27" hidden="1">
      <c r="A669" s="239"/>
      <c r="B669" s="239"/>
      <c r="C669" s="239"/>
      <c r="D669" s="239"/>
      <c r="E669" s="239"/>
      <c r="F669" s="239"/>
      <c r="G669" s="239"/>
      <c r="H669" s="221"/>
      <c r="I669" s="271"/>
      <c r="J669" s="272"/>
      <c r="K669" s="272"/>
      <c r="L669" s="273" t="s">
        <v>339</v>
      </c>
      <c r="M669" s="268"/>
      <c r="N669" s="274">
        <f>O669+P669</f>
        <v>0</v>
      </c>
      <c r="O669" s="274">
        <f>SUM(O670)</f>
        <v>0</v>
      </c>
      <c r="P669" s="274">
        <f>SUM(P670)</f>
        <v>0</v>
      </c>
      <c r="Q669" s="237"/>
      <c r="R669" s="237"/>
      <c r="S669" s="238"/>
      <c r="T669" s="237"/>
      <c r="U669" s="237"/>
      <c r="V669" s="237"/>
    </row>
    <row r="670" spans="1:22" hidden="1">
      <c r="A670" s="239"/>
      <c r="B670" s="239"/>
      <c r="C670" s="239"/>
      <c r="D670" s="239"/>
      <c r="E670" s="239"/>
      <c r="F670" s="239"/>
      <c r="G670" s="239"/>
      <c r="H670" s="227"/>
      <c r="I670" s="227"/>
      <c r="J670" s="231"/>
      <c r="K670" s="231"/>
      <c r="L670" s="230" t="s">
        <v>125</v>
      </c>
      <c r="M670" s="226">
        <v>4239</v>
      </c>
      <c r="N670" s="223">
        <f t="shared" si="137"/>
        <v>0</v>
      </c>
      <c r="O670" s="223"/>
      <c r="P670" s="223"/>
      <c r="Q670" s="237"/>
      <c r="R670" s="237"/>
      <c r="S670" s="238"/>
      <c r="T670" s="237"/>
      <c r="U670" s="237"/>
      <c r="V670" s="237"/>
    </row>
    <row r="671" spans="1:22" ht="40.5" hidden="1">
      <c r="A671" s="239"/>
      <c r="B671" s="239"/>
      <c r="C671" s="239"/>
      <c r="D671" s="239"/>
      <c r="E671" s="239"/>
      <c r="F671" s="239"/>
      <c r="G671" s="239"/>
      <c r="H671" s="221"/>
      <c r="I671" s="271"/>
      <c r="J671" s="272"/>
      <c r="K671" s="272"/>
      <c r="L671" s="273" t="s">
        <v>631</v>
      </c>
      <c r="M671" s="268"/>
      <c r="N671" s="274">
        <f>O671+P671</f>
        <v>0</v>
      </c>
      <c r="O671" s="274">
        <f>SUM(O672)</f>
        <v>0</v>
      </c>
      <c r="P671" s="274">
        <f>SUM(P672)</f>
        <v>0</v>
      </c>
      <c r="Q671" s="237"/>
      <c r="R671" s="237"/>
      <c r="S671" s="238"/>
      <c r="T671" s="237"/>
      <c r="U671" s="237"/>
      <c r="V671" s="237"/>
    </row>
    <row r="672" spans="1:22" hidden="1">
      <c r="H672" s="227"/>
      <c r="I672" s="227"/>
      <c r="J672" s="231"/>
      <c r="K672" s="231"/>
      <c r="L672" s="230" t="s">
        <v>348</v>
      </c>
      <c r="M672" s="226">
        <v>4729</v>
      </c>
      <c r="N672" s="223">
        <f t="shared" si="137"/>
        <v>0</v>
      </c>
      <c r="O672" s="223"/>
      <c r="P672" s="223"/>
      <c r="Q672" s="237"/>
      <c r="R672" s="237"/>
      <c r="S672" s="238"/>
      <c r="T672" s="237"/>
      <c r="U672" s="237"/>
      <c r="V672" s="237"/>
    </row>
    <row r="673" spans="1:22" ht="54" hidden="1">
      <c r="A673" s="239"/>
      <c r="B673" s="239"/>
      <c r="C673" s="239"/>
      <c r="D673" s="239"/>
      <c r="E673" s="239"/>
      <c r="F673" s="239"/>
      <c r="G673" s="239"/>
      <c r="H673" s="227"/>
      <c r="I673" s="271"/>
      <c r="J673" s="272"/>
      <c r="K673" s="272"/>
      <c r="L673" s="273" t="s">
        <v>632</v>
      </c>
      <c r="M673" s="268"/>
      <c r="N673" s="274">
        <f>O673+P673</f>
        <v>0</v>
      </c>
      <c r="O673" s="274">
        <f>SUM(O674)</f>
        <v>0</v>
      </c>
      <c r="P673" s="274">
        <f>SUM(P674)</f>
        <v>0</v>
      </c>
      <c r="Q673" s="237"/>
      <c r="R673" s="237"/>
      <c r="S673" s="238"/>
      <c r="T673" s="237"/>
      <c r="U673" s="237"/>
      <c r="V673" s="237"/>
    </row>
    <row r="674" spans="1:22" hidden="1">
      <c r="A674" s="239"/>
      <c r="B674" s="239"/>
      <c r="C674" s="239"/>
      <c r="D674" s="239"/>
      <c r="E674" s="239"/>
      <c r="F674" s="239"/>
      <c r="G674" s="239"/>
      <c r="H674" s="227"/>
      <c r="I674" s="227"/>
      <c r="J674" s="231"/>
      <c r="K674" s="231"/>
      <c r="L674" s="230" t="s">
        <v>348</v>
      </c>
      <c r="M674" s="226">
        <v>4729</v>
      </c>
      <c r="N674" s="223">
        <f t="shared" si="137"/>
        <v>0</v>
      </c>
      <c r="O674" s="223"/>
      <c r="P674" s="223"/>
      <c r="Q674" s="237"/>
      <c r="R674" s="237"/>
      <c r="S674" s="238"/>
      <c r="T674" s="237"/>
      <c r="U674" s="237"/>
      <c r="V674" s="237"/>
    </row>
    <row r="675" spans="1:22" ht="40.5" hidden="1">
      <c r="A675" s="239"/>
      <c r="B675" s="239"/>
      <c r="C675" s="239"/>
      <c r="D675" s="239"/>
      <c r="E675" s="239"/>
      <c r="F675" s="239"/>
      <c r="G675" s="239"/>
      <c r="H675" s="227"/>
      <c r="I675" s="271"/>
      <c r="J675" s="272"/>
      <c r="K675" s="272"/>
      <c r="L675" s="273" t="s">
        <v>666</v>
      </c>
      <c r="M675" s="268"/>
      <c r="N675" s="274">
        <f>O675+P675</f>
        <v>0</v>
      </c>
      <c r="O675" s="274">
        <f>SUM(O676:O677)</f>
        <v>0</v>
      </c>
      <c r="P675" s="274">
        <f>SUM(P676:P677)</f>
        <v>0</v>
      </c>
      <c r="Q675" s="237"/>
      <c r="R675" s="237"/>
      <c r="S675" s="238"/>
      <c r="T675" s="237"/>
      <c r="U675" s="237"/>
      <c r="V675" s="237"/>
    </row>
    <row r="676" spans="1:22" hidden="1">
      <c r="H676" s="227"/>
      <c r="I676" s="227"/>
      <c r="J676" s="231"/>
      <c r="K676" s="231"/>
      <c r="L676" s="230" t="s">
        <v>348</v>
      </c>
      <c r="M676" s="226">
        <v>4729</v>
      </c>
      <c r="N676" s="223">
        <f t="shared" si="137"/>
        <v>0</v>
      </c>
      <c r="O676" s="223"/>
      <c r="P676" s="223"/>
      <c r="Q676" s="237"/>
      <c r="R676" s="237"/>
      <c r="S676" s="238"/>
      <c r="T676" s="237"/>
      <c r="U676" s="237"/>
      <c r="V676" s="237"/>
    </row>
    <row r="677" spans="1:22" ht="25.5" hidden="1">
      <c r="A677" s="239"/>
      <c r="B677" s="239"/>
      <c r="C677" s="239"/>
      <c r="D677" s="239"/>
      <c r="E677" s="239"/>
      <c r="F677" s="239"/>
      <c r="G677" s="239"/>
      <c r="H677" s="279"/>
      <c r="I677" s="280"/>
      <c r="J677" s="281"/>
      <c r="K677" s="282"/>
      <c r="L677" s="283" t="s">
        <v>215</v>
      </c>
      <c r="M677" s="276">
        <v>4637</v>
      </c>
      <c r="N677" s="223">
        <f t="shared" si="137"/>
        <v>0</v>
      </c>
      <c r="O677" s="223"/>
      <c r="P677" s="223"/>
      <c r="Q677" s="237"/>
      <c r="R677" s="237"/>
      <c r="S677" s="238"/>
      <c r="T677" s="237"/>
      <c r="U677" s="237"/>
      <c r="V677" s="237"/>
    </row>
    <row r="678" spans="1:22" ht="27" hidden="1">
      <c r="A678" s="239"/>
      <c r="B678" s="239"/>
      <c r="C678" s="239"/>
      <c r="D678" s="239"/>
      <c r="E678" s="239"/>
      <c r="F678" s="239"/>
      <c r="G678" s="239"/>
      <c r="H678" s="227"/>
      <c r="I678" s="271"/>
      <c r="J678" s="272"/>
      <c r="K678" s="272"/>
      <c r="L678" s="273" t="s">
        <v>711</v>
      </c>
      <c r="M678" s="268"/>
      <c r="N678" s="274">
        <f>O678+P678</f>
        <v>0</v>
      </c>
      <c r="O678" s="274">
        <f>SUM(O679)</f>
        <v>0</v>
      </c>
      <c r="P678" s="274">
        <f>SUM(P679)</f>
        <v>0</v>
      </c>
      <c r="Q678" s="237"/>
      <c r="R678" s="237"/>
      <c r="S678" s="238"/>
      <c r="T678" s="237"/>
      <c r="U678" s="237"/>
      <c r="V678" s="237"/>
    </row>
    <row r="679" spans="1:22" ht="18.600000000000001" hidden="1" customHeight="1">
      <c r="A679" s="239"/>
      <c r="B679" s="239"/>
      <c r="C679" s="239"/>
      <c r="D679" s="239"/>
      <c r="E679" s="239"/>
      <c r="F679" s="239"/>
      <c r="G679" s="239"/>
      <c r="H679" s="279"/>
      <c r="I679" s="280"/>
      <c r="J679" s="281"/>
      <c r="K679" s="282"/>
      <c r="L679" s="230" t="s">
        <v>712</v>
      </c>
      <c r="M679" s="226">
        <v>4861</v>
      </c>
      <c r="N679" s="223">
        <f t="shared" ref="N679" si="138">O679+P679</f>
        <v>0</v>
      </c>
      <c r="O679" s="223"/>
      <c r="P679" s="223">
        <v>0</v>
      </c>
      <c r="Q679" s="237"/>
      <c r="R679" s="237"/>
      <c r="S679" s="238"/>
      <c r="T679" s="237"/>
      <c r="U679" s="237"/>
      <c r="V679" s="237"/>
    </row>
    <row r="680" spans="1:22" ht="27" hidden="1">
      <c r="A680" s="239"/>
      <c r="B680" s="239"/>
      <c r="C680" s="239"/>
      <c r="D680" s="239"/>
      <c r="E680" s="239"/>
      <c r="F680" s="239"/>
      <c r="G680" s="239"/>
      <c r="H680" s="227"/>
      <c r="I680" s="271"/>
      <c r="J680" s="272"/>
      <c r="K680" s="272"/>
      <c r="L680" s="273" t="s">
        <v>758</v>
      </c>
      <c r="M680" s="268"/>
      <c r="N680" s="274">
        <f>O680+P680</f>
        <v>0</v>
      </c>
      <c r="O680" s="274">
        <f>SUM(O681)</f>
        <v>0</v>
      </c>
      <c r="P680" s="274">
        <f>SUM(P681)</f>
        <v>0</v>
      </c>
      <c r="Q680" s="237"/>
      <c r="R680" s="237"/>
      <c r="S680" s="238"/>
      <c r="T680" s="237"/>
      <c r="U680" s="237"/>
      <c r="V680" s="237"/>
    </row>
    <row r="681" spans="1:22" ht="27.6" hidden="1" customHeight="1">
      <c r="A681" s="239"/>
      <c r="B681" s="239"/>
      <c r="C681" s="239"/>
      <c r="D681" s="239"/>
      <c r="E681" s="239"/>
      <c r="F681" s="239"/>
      <c r="G681" s="239"/>
      <c r="H681" s="279"/>
      <c r="I681" s="280"/>
      <c r="J681" s="281"/>
      <c r="K681" s="282"/>
      <c r="L681" s="234" t="s">
        <v>173</v>
      </c>
      <c r="M681" s="220">
        <v>5112</v>
      </c>
      <c r="N681" s="223">
        <f t="shared" ref="N681" si="139">O681+P681</f>
        <v>0</v>
      </c>
      <c r="O681" s="223"/>
      <c r="P681" s="223">
        <v>0</v>
      </c>
      <c r="Q681" s="237"/>
      <c r="R681" s="237"/>
      <c r="S681" s="238"/>
      <c r="T681" s="237"/>
      <c r="U681" s="237"/>
      <c r="V681" s="237"/>
    </row>
    <row r="682" spans="1:22" ht="27" hidden="1">
      <c r="A682" s="239"/>
      <c r="B682" s="239"/>
      <c r="C682" s="239"/>
      <c r="D682" s="239"/>
      <c r="E682" s="239"/>
      <c r="F682" s="239"/>
      <c r="G682" s="239"/>
      <c r="H682" s="227"/>
      <c r="I682" s="271"/>
      <c r="J682" s="272"/>
      <c r="K682" s="272"/>
      <c r="L682" s="273" t="s">
        <v>727</v>
      </c>
      <c r="M682" s="268"/>
      <c r="N682" s="274">
        <f>O682+P682</f>
        <v>0</v>
      </c>
      <c r="O682" s="274">
        <f>SUM(O683)</f>
        <v>0</v>
      </c>
      <c r="P682" s="274">
        <f>SUM(P683)</f>
        <v>0</v>
      </c>
      <c r="Q682" s="237"/>
      <c r="R682" s="237"/>
      <c r="S682" s="238"/>
      <c r="T682" s="237"/>
      <c r="U682" s="237"/>
      <c r="V682" s="237"/>
    </row>
    <row r="683" spans="1:22" ht="27.6" hidden="1" customHeight="1">
      <c r="A683" s="239"/>
      <c r="B683" s="239"/>
      <c r="C683" s="239"/>
      <c r="D683" s="239"/>
      <c r="E683" s="239"/>
      <c r="F683" s="239"/>
      <c r="G683" s="239"/>
      <c r="H683" s="279"/>
      <c r="I683" s="280"/>
      <c r="J683" s="281"/>
      <c r="K683" s="282"/>
      <c r="L683" s="230" t="s">
        <v>729</v>
      </c>
      <c r="M683" s="226" t="s">
        <v>728</v>
      </c>
      <c r="N683" s="223">
        <f t="shared" ref="N683" si="140">O683+P683</f>
        <v>0</v>
      </c>
      <c r="O683" s="223"/>
      <c r="P683" s="223">
        <v>0</v>
      </c>
      <c r="Q683" s="237"/>
      <c r="R683" s="237"/>
      <c r="S683" s="238"/>
      <c r="T683" s="237"/>
      <c r="U683" s="237"/>
      <c r="V683" s="237"/>
    </row>
    <row r="684" spans="1:22" hidden="1">
      <c r="A684" s="239"/>
      <c r="B684" s="239"/>
      <c r="C684" s="239"/>
      <c r="D684" s="239"/>
      <c r="E684" s="239"/>
      <c r="F684" s="239"/>
      <c r="G684" s="239"/>
      <c r="H684" s="231">
        <v>3000</v>
      </c>
      <c r="I684" s="263" t="s">
        <v>189</v>
      </c>
      <c r="J684" s="264">
        <v>0</v>
      </c>
      <c r="K684" s="264">
        <v>0</v>
      </c>
      <c r="L684" s="260" t="s">
        <v>343</v>
      </c>
      <c r="M684" s="265"/>
      <c r="N684" s="262">
        <f>+N686+N692+N713+N766</f>
        <v>3933.8</v>
      </c>
      <c r="O684" s="262">
        <f>+O686+O692+O713+O766</f>
        <v>3933.8</v>
      </c>
      <c r="P684" s="262">
        <f>+P686+P692+P713+P766</f>
        <v>0</v>
      </c>
      <c r="Q684" s="237"/>
      <c r="R684" s="237"/>
      <c r="S684" s="238"/>
      <c r="T684" s="237"/>
      <c r="U684" s="237"/>
      <c r="V684" s="237"/>
    </row>
    <row r="685" spans="1:22" hidden="1">
      <c r="H685" s="227"/>
      <c r="I685" s="228"/>
      <c r="J685" s="229"/>
      <c r="K685" s="229"/>
      <c r="L685" s="234" t="s">
        <v>108</v>
      </c>
      <c r="M685" s="220"/>
      <c r="N685" s="235"/>
      <c r="O685" s="235"/>
      <c r="P685" s="235"/>
      <c r="Q685" s="237"/>
      <c r="R685" s="237"/>
      <c r="S685" s="238"/>
      <c r="T685" s="237"/>
      <c r="U685" s="237"/>
      <c r="V685" s="237"/>
    </row>
    <row r="686" spans="1:22" hidden="1">
      <c r="A686" s="239"/>
      <c r="B686" s="239"/>
      <c r="C686" s="239"/>
      <c r="D686" s="239"/>
      <c r="E686" s="239"/>
      <c r="F686" s="239"/>
      <c r="G686" s="239"/>
      <c r="H686" s="221">
        <v>3030</v>
      </c>
      <c r="I686" s="228" t="s">
        <v>189</v>
      </c>
      <c r="J686" s="229">
        <v>3</v>
      </c>
      <c r="K686" s="229">
        <v>0</v>
      </c>
      <c r="L686" s="267" t="s">
        <v>633</v>
      </c>
      <c r="M686" s="268"/>
      <c r="N686" s="269">
        <f>+N688</f>
        <v>0</v>
      </c>
      <c r="O686" s="269">
        <f>+O688</f>
        <v>0</v>
      </c>
      <c r="P686" s="269">
        <f>+P688</f>
        <v>0</v>
      </c>
      <c r="Q686" s="237"/>
      <c r="R686" s="237"/>
      <c r="S686" s="238"/>
      <c r="T686" s="237"/>
      <c r="U686" s="237"/>
      <c r="V686" s="237"/>
    </row>
    <row r="687" spans="1:22" hidden="1">
      <c r="H687" s="227"/>
      <c r="I687" s="228"/>
      <c r="J687" s="229"/>
      <c r="K687" s="229"/>
      <c r="L687" s="234" t="s">
        <v>110</v>
      </c>
      <c r="M687" s="220"/>
      <c r="N687" s="235"/>
      <c r="O687" s="235"/>
      <c r="P687" s="235"/>
      <c r="Q687" s="237"/>
      <c r="R687" s="237"/>
      <c r="S687" s="238"/>
      <c r="T687" s="237"/>
      <c r="U687" s="237"/>
      <c r="V687" s="237"/>
    </row>
    <row r="688" spans="1:22" hidden="1">
      <c r="A688" s="239"/>
      <c r="B688" s="239"/>
      <c r="C688" s="239"/>
      <c r="D688" s="239"/>
      <c r="E688" s="239"/>
      <c r="F688" s="239"/>
      <c r="G688" s="239"/>
      <c r="H688" s="221">
        <v>3031</v>
      </c>
      <c r="I688" s="227" t="s">
        <v>189</v>
      </c>
      <c r="J688" s="231">
        <v>3</v>
      </c>
      <c r="K688" s="231">
        <v>1</v>
      </c>
      <c r="L688" s="266" t="s">
        <v>633</v>
      </c>
      <c r="M688" s="232"/>
      <c r="N688" s="235">
        <f>+N690</f>
        <v>0</v>
      </c>
      <c r="O688" s="235">
        <f>+O690</f>
        <v>0</v>
      </c>
      <c r="P688" s="235">
        <f>+P690</f>
        <v>0</v>
      </c>
      <c r="Q688" s="237"/>
      <c r="R688" s="237"/>
      <c r="S688" s="238"/>
      <c r="T688" s="237"/>
      <c r="U688" s="237"/>
      <c r="V688" s="237"/>
    </row>
    <row r="689" spans="1:22" hidden="1">
      <c r="A689" s="239"/>
      <c r="B689" s="239"/>
      <c r="C689" s="239"/>
      <c r="D689" s="239"/>
      <c r="E689" s="239"/>
      <c r="F689" s="239"/>
      <c r="G689" s="239"/>
      <c r="H689" s="221"/>
      <c r="I689" s="227"/>
      <c r="J689" s="231"/>
      <c r="K689" s="231"/>
      <c r="L689" s="234" t="s">
        <v>108</v>
      </c>
      <c r="M689" s="232"/>
      <c r="N689" s="235"/>
      <c r="O689" s="235"/>
      <c r="P689" s="235"/>
      <c r="Q689" s="237"/>
      <c r="R689" s="237"/>
      <c r="S689" s="238"/>
      <c r="T689" s="237"/>
      <c r="U689" s="237"/>
      <c r="V689" s="237"/>
    </row>
    <row r="690" spans="1:22" ht="27" hidden="1">
      <c r="H690" s="221"/>
      <c r="I690" s="271"/>
      <c r="J690" s="272"/>
      <c r="K690" s="272"/>
      <c r="L690" s="273" t="s">
        <v>634</v>
      </c>
      <c r="M690" s="268"/>
      <c r="N690" s="274">
        <f>O690+P690</f>
        <v>0</v>
      </c>
      <c r="O690" s="274">
        <f>SUM(O691)</f>
        <v>0</v>
      </c>
      <c r="P690" s="274">
        <f>SUM(P691)</f>
        <v>0</v>
      </c>
      <c r="Q690" s="237"/>
      <c r="R690" s="237"/>
      <c r="S690" s="238"/>
      <c r="T690" s="237"/>
      <c r="U690" s="237"/>
      <c r="V690" s="237"/>
    </row>
    <row r="691" spans="1:22" hidden="1">
      <c r="A691" s="239"/>
      <c r="B691" s="239"/>
      <c r="C691" s="239"/>
      <c r="D691" s="239"/>
      <c r="E691" s="239"/>
      <c r="F691" s="239"/>
      <c r="G691" s="239"/>
      <c r="H691" s="221"/>
      <c r="I691" s="227"/>
      <c r="J691" s="231"/>
      <c r="K691" s="231"/>
      <c r="L691" s="230" t="s">
        <v>125</v>
      </c>
      <c r="M691" s="276">
        <v>4239</v>
      </c>
      <c r="N691" s="223">
        <f t="shared" ref="N691" si="141">O691+P691</f>
        <v>0</v>
      </c>
      <c r="O691" s="223"/>
      <c r="P691" s="223"/>
      <c r="Q691" s="237"/>
      <c r="R691" s="237"/>
      <c r="S691" s="238"/>
      <c r="T691" s="237"/>
      <c r="U691" s="237"/>
      <c r="V691" s="237"/>
    </row>
    <row r="692" spans="1:22" hidden="1">
      <c r="H692" s="221">
        <v>3040</v>
      </c>
      <c r="I692" s="228" t="s">
        <v>189</v>
      </c>
      <c r="J692" s="229">
        <v>4</v>
      </c>
      <c r="K692" s="229">
        <v>0</v>
      </c>
      <c r="L692" s="267" t="s">
        <v>635</v>
      </c>
      <c r="M692" s="268"/>
      <c r="N692" s="269">
        <f>+N694</f>
        <v>0</v>
      </c>
      <c r="O692" s="269">
        <f>+O694</f>
        <v>0</v>
      </c>
      <c r="P692" s="269">
        <f>+P694</f>
        <v>0</v>
      </c>
      <c r="Q692" s="237"/>
      <c r="R692" s="237"/>
      <c r="S692" s="238"/>
      <c r="T692" s="237"/>
      <c r="U692" s="237"/>
      <c r="V692" s="237"/>
    </row>
    <row r="693" spans="1:22" hidden="1">
      <c r="A693" s="239"/>
      <c r="B693" s="239"/>
      <c r="C693" s="239"/>
      <c r="D693" s="239"/>
      <c r="E693" s="239"/>
      <c r="F693" s="239"/>
      <c r="G693" s="239"/>
      <c r="H693" s="227"/>
      <c r="I693" s="228"/>
      <c r="J693" s="229"/>
      <c r="K693" s="229"/>
      <c r="L693" s="234" t="s">
        <v>110</v>
      </c>
      <c r="M693" s="220"/>
      <c r="N693" s="235"/>
      <c r="O693" s="235"/>
      <c r="P693" s="235"/>
      <c r="Q693" s="237"/>
      <c r="R693" s="237"/>
      <c r="S693" s="238"/>
      <c r="T693" s="237"/>
      <c r="U693" s="237"/>
      <c r="V693" s="237"/>
    </row>
    <row r="694" spans="1:22" hidden="1">
      <c r="H694" s="221">
        <v>3041</v>
      </c>
      <c r="I694" s="227" t="s">
        <v>189</v>
      </c>
      <c r="J694" s="231">
        <v>4</v>
      </c>
      <c r="K694" s="231">
        <v>1</v>
      </c>
      <c r="L694" s="266" t="s">
        <v>635</v>
      </c>
      <c r="M694" s="232"/>
      <c r="N694" s="235">
        <f>+N696+N704+N707+N710</f>
        <v>0</v>
      </c>
      <c r="O694" s="235">
        <f t="shared" ref="O694:P694" si="142">+O696+O704+O707+O710</f>
        <v>0</v>
      </c>
      <c r="P694" s="235">
        <f t="shared" si="142"/>
        <v>0</v>
      </c>
      <c r="Q694" s="237"/>
      <c r="R694" s="237"/>
      <c r="S694" s="238"/>
      <c r="T694" s="237"/>
      <c r="U694" s="237"/>
      <c r="V694" s="237"/>
    </row>
    <row r="695" spans="1:22" hidden="1">
      <c r="A695" s="239"/>
      <c r="B695" s="239"/>
      <c r="C695" s="239"/>
      <c r="D695" s="239"/>
      <c r="E695" s="239"/>
      <c r="F695" s="239"/>
      <c r="G695" s="239"/>
      <c r="H695" s="221"/>
      <c r="I695" s="227"/>
      <c r="J695" s="231"/>
      <c r="K695" s="231"/>
      <c r="L695" s="234" t="s">
        <v>108</v>
      </c>
      <c r="M695" s="232"/>
      <c r="N695" s="235"/>
      <c r="O695" s="235"/>
      <c r="P695" s="235"/>
      <c r="Q695" s="237"/>
      <c r="R695" s="237"/>
      <c r="S695" s="238"/>
      <c r="T695" s="237"/>
      <c r="U695" s="237"/>
      <c r="V695" s="237"/>
    </row>
    <row r="696" spans="1:22" ht="28.5" hidden="1" customHeight="1">
      <c r="H696" s="221"/>
      <c r="I696" s="271"/>
      <c r="J696" s="272"/>
      <c r="K696" s="272"/>
      <c r="L696" s="273" t="s">
        <v>636</v>
      </c>
      <c r="M696" s="268"/>
      <c r="N696" s="274">
        <f>O696+P696</f>
        <v>0</v>
      </c>
      <c r="O696" s="274">
        <f>SUM(O697:O703)</f>
        <v>0</v>
      </c>
      <c r="P696" s="274">
        <f>SUM(P697:P703)</f>
        <v>0</v>
      </c>
      <c r="Q696" s="237"/>
      <c r="R696" s="237"/>
      <c r="S696" s="238"/>
      <c r="T696" s="237"/>
      <c r="U696" s="237"/>
      <c r="V696" s="237"/>
    </row>
    <row r="697" spans="1:22" hidden="1">
      <c r="A697" s="239"/>
      <c r="B697" s="239"/>
      <c r="C697" s="239"/>
      <c r="D697" s="239"/>
      <c r="E697" s="239"/>
      <c r="F697" s="239"/>
      <c r="G697" s="239"/>
      <c r="H697" s="221"/>
      <c r="I697" s="227"/>
      <c r="J697" s="231"/>
      <c r="K697" s="231"/>
      <c r="L697" s="230" t="s">
        <v>118</v>
      </c>
      <c r="M697" s="276">
        <v>4216</v>
      </c>
      <c r="N697" s="223">
        <f t="shared" ref="N697:N706" si="143">O697+P697</f>
        <v>0</v>
      </c>
      <c r="O697" s="223"/>
      <c r="P697" s="223"/>
      <c r="Q697" s="237"/>
      <c r="R697" s="237"/>
      <c r="S697" s="238"/>
      <c r="T697" s="237"/>
      <c r="U697" s="237"/>
      <c r="V697" s="237"/>
    </row>
    <row r="698" spans="1:22" ht="25.5" hidden="1">
      <c r="A698" s="239"/>
      <c r="B698" s="239"/>
      <c r="C698" s="239"/>
      <c r="D698" s="239"/>
      <c r="E698" s="239"/>
      <c r="F698" s="239"/>
      <c r="G698" s="239"/>
      <c r="H698" s="221"/>
      <c r="I698" s="227"/>
      <c r="J698" s="231"/>
      <c r="K698" s="231"/>
      <c r="L698" s="275" t="s">
        <v>394</v>
      </c>
      <c r="M698" s="276">
        <v>4233</v>
      </c>
      <c r="N698" s="223">
        <f t="shared" si="143"/>
        <v>0</v>
      </c>
      <c r="O698" s="223"/>
      <c r="P698" s="223"/>
      <c r="Q698" s="237"/>
      <c r="R698" s="237"/>
      <c r="S698" s="238"/>
      <c r="T698" s="237"/>
      <c r="U698" s="237"/>
      <c r="V698" s="237"/>
    </row>
    <row r="699" spans="1:22" hidden="1">
      <c r="A699" s="239"/>
      <c r="B699" s="239"/>
      <c r="C699" s="239"/>
      <c r="D699" s="239"/>
      <c r="E699" s="239"/>
      <c r="F699" s="239"/>
      <c r="G699" s="239"/>
      <c r="H699" s="221"/>
      <c r="I699" s="227"/>
      <c r="J699" s="231"/>
      <c r="K699" s="231"/>
      <c r="L699" s="230" t="s">
        <v>122</v>
      </c>
      <c r="M699" s="226">
        <v>4234</v>
      </c>
      <c r="N699" s="223"/>
      <c r="O699" s="223"/>
      <c r="P699" s="223"/>
      <c r="Q699" s="237"/>
      <c r="R699" s="237"/>
      <c r="S699" s="238"/>
      <c r="T699" s="237"/>
      <c r="U699" s="237"/>
      <c r="V699" s="237"/>
    </row>
    <row r="700" spans="1:22" hidden="1">
      <c r="A700" s="239"/>
      <c r="B700" s="239"/>
      <c r="C700" s="239"/>
      <c r="D700" s="239"/>
      <c r="E700" s="239"/>
      <c r="F700" s="239"/>
      <c r="G700" s="239"/>
      <c r="H700" s="221"/>
      <c r="I700" s="227"/>
      <c r="J700" s="231"/>
      <c r="K700" s="231"/>
      <c r="L700" s="230" t="s">
        <v>125</v>
      </c>
      <c r="M700" s="232">
        <v>4239</v>
      </c>
      <c r="N700" s="223"/>
      <c r="O700" s="223"/>
      <c r="P700" s="223"/>
      <c r="Q700" s="237"/>
      <c r="R700" s="237"/>
      <c r="S700" s="238"/>
      <c r="T700" s="237"/>
      <c r="U700" s="237"/>
      <c r="V700" s="237"/>
    </row>
    <row r="701" spans="1:22" hidden="1">
      <c r="A701" s="239"/>
      <c r="B701" s="239"/>
      <c r="C701" s="239"/>
      <c r="D701" s="239"/>
      <c r="E701" s="239"/>
      <c r="F701" s="239"/>
      <c r="G701" s="239"/>
      <c r="H701" s="221"/>
      <c r="I701" s="227"/>
      <c r="J701" s="231"/>
      <c r="K701" s="231"/>
      <c r="L701" s="230" t="s">
        <v>713</v>
      </c>
      <c r="M701" s="226" t="s">
        <v>714</v>
      </c>
      <c r="N701" s="223"/>
      <c r="O701" s="223"/>
      <c r="P701" s="223"/>
      <c r="Q701" s="237"/>
      <c r="R701" s="237"/>
      <c r="S701" s="238"/>
      <c r="T701" s="237"/>
      <c r="U701" s="237"/>
      <c r="V701" s="237"/>
    </row>
    <row r="702" spans="1:22" hidden="1">
      <c r="A702" s="239"/>
      <c r="B702" s="239"/>
      <c r="C702" s="239"/>
      <c r="D702" s="239"/>
      <c r="E702" s="239"/>
      <c r="F702" s="239"/>
      <c r="G702" s="239"/>
      <c r="H702" s="221"/>
      <c r="I702" s="227"/>
      <c r="J702" s="231"/>
      <c r="K702" s="231"/>
      <c r="L702" s="230" t="s">
        <v>130</v>
      </c>
      <c r="M702" s="276">
        <v>4267</v>
      </c>
      <c r="N702" s="223"/>
      <c r="O702" s="223"/>
      <c r="P702" s="223"/>
      <c r="Q702" s="237"/>
      <c r="R702" s="237"/>
      <c r="S702" s="238"/>
      <c r="T702" s="237"/>
      <c r="U702" s="237"/>
      <c r="V702" s="237"/>
    </row>
    <row r="703" spans="1:22" hidden="1">
      <c r="A703" s="239"/>
      <c r="B703" s="239"/>
      <c r="C703" s="239"/>
      <c r="D703" s="239"/>
      <c r="E703" s="239"/>
      <c r="F703" s="239"/>
      <c r="G703" s="239"/>
      <c r="H703" s="221"/>
      <c r="I703" s="227"/>
      <c r="J703" s="231"/>
      <c r="K703" s="231"/>
      <c r="L703" s="278" t="s">
        <v>715</v>
      </c>
      <c r="M703" s="312" t="s">
        <v>716</v>
      </c>
      <c r="N703" s="223">
        <f t="shared" si="143"/>
        <v>0</v>
      </c>
      <c r="O703" s="223"/>
      <c r="P703" s="223"/>
      <c r="Q703" s="237"/>
      <c r="R703" s="237"/>
      <c r="S703" s="238"/>
      <c r="T703" s="237"/>
      <c r="U703" s="237"/>
      <c r="V703" s="237"/>
    </row>
    <row r="704" spans="1:22" ht="30.75" hidden="1" customHeight="1">
      <c r="H704" s="221"/>
      <c r="I704" s="271"/>
      <c r="J704" s="272"/>
      <c r="K704" s="272"/>
      <c r="L704" s="273" t="s">
        <v>667</v>
      </c>
      <c r="M704" s="268"/>
      <c r="N704" s="274">
        <f>O704+P704</f>
        <v>0</v>
      </c>
      <c r="O704" s="274">
        <f>SUM(O705:O706)</f>
        <v>0</v>
      </c>
      <c r="P704" s="274">
        <f>SUM(P705:P706)</f>
        <v>0</v>
      </c>
      <c r="Q704" s="237"/>
      <c r="R704" s="237"/>
      <c r="S704" s="238"/>
      <c r="T704" s="237"/>
      <c r="U704" s="237"/>
      <c r="V704" s="237"/>
    </row>
    <row r="705" spans="1:22" hidden="1">
      <c r="A705" s="239"/>
      <c r="B705" s="239"/>
      <c r="C705" s="239"/>
      <c r="D705" s="239"/>
      <c r="E705" s="239"/>
      <c r="F705" s="239"/>
      <c r="G705" s="239"/>
      <c r="H705" s="221"/>
      <c r="I705" s="227"/>
      <c r="J705" s="231"/>
      <c r="K705" s="231"/>
      <c r="L705" s="230" t="s">
        <v>125</v>
      </c>
      <c r="M705" s="232">
        <v>4239</v>
      </c>
      <c r="N705" s="223">
        <f t="shared" si="143"/>
        <v>0</v>
      </c>
      <c r="O705" s="223"/>
      <c r="P705" s="223"/>
      <c r="Q705" s="237"/>
      <c r="R705" s="237"/>
      <c r="S705" s="238"/>
      <c r="T705" s="237"/>
      <c r="U705" s="237"/>
      <c r="V705" s="237"/>
    </row>
    <row r="706" spans="1:22" hidden="1">
      <c r="H706" s="221"/>
      <c r="I706" s="227"/>
      <c r="J706" s="231"/>
      <c r="K706" s="231"/>
      <c r="L706" s="234" t="s">
        <v>134</v>
      </c>
      <c r="M706" s="220">
        <v>4861</v>
      </c>
      <c r="N706" s="223">
        <f t="shared" si="143"/>
        <v>0</v>
      </c>
      <c r="O706" s="223"/>
      <c r="P706" s="223"/>
      <c r="Q706" s="237"/>
      <c r="R706" s="237"/>
      <c r="S706" s="238"/>
      <c r="T706" s="237"/>
      <c r="U706" s="237"/>
      <c r="V706" s="237"/>
    </row>
    <row r="707" spans="1:22" ht="54" hidden="1" customHeight="1">
      <c r="H707" s="221"/>
      <c r="I707" s="271"/>
      <c r="J707" s="272"/>
      <c r="K707" s="272"/>
      <c r="L707" s="273" t="s">
        <v>668</v>
      </c>
      <c r="M707" s="268"/>
      <c r="N707" s="274">
        <f>SUM(N708:N709)</f>
        <v>0</v>
      </c>
      <c r="O707" s="274">
        <f t="shared" ref="O707:P707" si="144">SUM(O708:O709)</f>
        <v>0</v>
      </c>
      <c r="P707" s="274">
        <f t="shared" si="144"/>
        <v>0</v>
      </c>
      <c r="Q707" s="237"/>
      <c r="R707" s="237"/>
      <c r="S707" s="238"/>
      <c r="T707" s="237"/>
      <c r="U707" s="237"/>
      <c r="V707" s="237"/>
    </row>
    <row r="708" spans="1:22" hidden="1">
      <c r="H708" s="221"/>
      <c r="I708" s="227"/>
      <c r="J708" s="231"/>
      <c r="K708" s="231"/>
      <c r="L708" s="230" t="s">
        <v>123</v>
      </c>
      <c r="M708" s="226">
        <v>4235</v>
      </c>
      <c r="N708" s="223">
        <f t="shared" ref="N708:N709" si="145">O708+P708</f>
        <v>0</v>
      </c>
      <c r="O708" s="223"/>
      <c r="P708" s="223"/>
      <c r="Q708" s="237"/>
      <c r="R708" s="237"/>
      <c r="S708" s="238"/>
      <c r="T708" s="237"/>
      <c r="U708" s="237"/>
      <c r="V708" s="237"/>
    </row>
    <row r="709" spans="1:22" hidden="1">
      <c r="H709" s="221"/>
      <c r="I709" s="227"/>
      <c r="J709" s="231"/>
      <c r="K709" s="231"/>
      <c r="L709" s="234" t="s">
        <v>134</v>
      </c>
      <c r="M709" s="220">
        <v>4861</v>
      </c>
      <c r="N709" s="223">
        <f t="shared" si="145"/>
        <v>0</v>
      </c>
      <c r="O709" s="223"/>
      <c r="P709" s="223"/>
      <c r="Q709" s="237"/>
      <c r="R709" s="237"/>
      <c r="S709" s="238"/>
      <c r="T709" s="237"/>
      <c r="U709" s="237"/>
      <c r="V709" s="237"/>
    </row>
    <row r="710" spans="1:22" ht="45" hidden="1" customHeight="1">
      <c r="H710" s="221"/>
      <c r="I710" s="271"/>
      <c r="J710" s="272"/>
      <c r="K710" s="272"/>
      <c r="L710" s="273" t="s">
        <v>669</v>
      </c>
      <c r="M710" s="268"/>
      <c r="N710" s="274">
        <f>SUM(N711:N712)</f>
        <v>0</v>
      </c>
      <c r="O710" s="274">
        <f t="shared" ref="O710:P710" si="146">SUM(O711:O712)</f>
        <v>0</v>
      </c>
      <c r="P710" s="274">
        <f t="shared" si="146"/>
        <v>0</v>
      </c>
      <c r="Q710" s="237"/>
      <c r="R710" s="237"/>
      <c r="S710" s="238"/>
      <c r="T710" s="237"/>
      <c r="U710" s="237"/>
      <c r="V710" s="237"/>
    </row>
    <row r="711" spans="1:22" hidden="1">
      <c r="H711" s="221"/>
      <c r="I711" s="227"/>
      <c r="J711" s="231"/>
      <c r="K711" s="231"/>
      <c r="L711" s="313" t="s">
        <v>123</v>
      </c>
      <c r="M711" s="314">
        <v>4235</v>
      </c>
      <c r="N711" s="223">
        <f t="shared" ref="N711:N712" si="147">O711+P711</f>
        <v>0</v>
      </c>
      <c r="O711" s="223"/>
      <c r="P711" s="223"/>
      <c r="Q711" s="237"/>
      <c r="R711" s="237"/>
      <c r="S711" s="238"/>
      <c r="T711" s="237"/>
      <c r="U711" s="237"/>
      <c r="V711" s="237"/>
    </row>
    <row r="712" spans="1:22" hidden="1">
      <c r="H712" s="221"/>
      <c r="I712" s="227"/>
      <c r="J712" s="231"/>
      <c r="K712" s="231"/>
      <c r="L712" s="278" t="s">
        <v>125</v>
      </c>
      <c r="M712" s="315">
        <v>4239</v>
      </c>
      <c r="N712" s="223">
        <f t="shared" si="147"/>
        <v>0</v>
      </c>
      <c r="O712" s="223"/>
      <c r="P712" s="223"/>
      <c r="Q712" s="237"/>
      <c r="R712" s="237"/>
      <c r="S712" s="238"/>
      <c r="T712" s="237"/>
      <c r="U712" s="237"/>
      <c r="V712" s="237"/>
    </row>
    <row r="713" spans="1:22" ht="27">
      <c r="A713" s="239"/>
      <c r="B713" s="239"/>
      <c r="C713" s="239"/>
      <c r="D713" s="239"/>
      <c r="E713" s="239"/>
      <c r="F713" s="239"/>
      <c r="G713" s="239"/>
      <c r="H713" s="221">
        <v>3070</v>
      </c>
      <c r="I713" s="228" t="s">
        <v>189</v>
      </c>
      <c r="J713" s="229">
        <v>7</v>
      </c>
      <c r="K713" s="229">
        <v>0</v>
      </c>
      <c r="L713" s="267" t="s">
        <v>344</v>
      </c>
      <c r="M713" s="268"/>
      <c r="N713" s="269">
        <f>+N715</f>
        <v>3933.8</v>
      </c>
      <c r="O713" s="269">
        <f>+O715</f>
        <v>3933.8</v>
      </c>
      <c r="P713" s="269">
        <f>+P715</f>
        <v>0</v>
      </c>
      <c r="Q713" s="237"/>
      <c r="R713" s="237"/>
      <c r="S713" s="238"/>
      <c r="T713" s="237"/>
      <c r="U713" s="237"/>
      <c r="V713" s="237"/>
    </row>
    <row r="714" spans="1:22">
      <c r="A714" s="239"/>
      <c r="B714" s="239"/>
      <c r="C714" s="239"/>
      <c r="D714" s="239"/>
      <c r="E714" s="239"/>
      <c r="F714" s="239"/>
      <c r="G714" s="239"/>
      <c r="H714" s="227"/>
      <c r="I714" s="228"/>
      <c r="J714" s="229"/>
      <c r="K714" s="229"/>
      <c r="L714" s="234" t="s">
        <v>110</v>
      </c>
      <c r="M714" s="220"/>
      <c r="N714" s="235"/>
      <c r="O714" s="235"/>
      <c r="P714" s="235"/>
      <c r="Q714" s="237"/>
      <c r="R714" s="237"/>
      <c r="S714" s="238"/>
      <c r="T714" s="237"/>
      <c r="U714" s="237"/>
      <c r="V714" s="237"/>
    </row>
    <row r="715" spans="1:22" ht="25.5">
      <c r="A715" s="239"/>
      <c r="B715" s="239"/>
      <c r="C715" s="239"/>
      <c r="D715" s="239"/>
      <c r="E715" s="239"/>
      <c r="F715" s="239"/>
      <c r="G715" s="239"/>
      <c r="H715" s="221">
        <v>3071</v>
      </c>
      <c r="I715" s="227" t="s">
        <v>189</v>
      </c>
      <c r="J715" s="231">
        <v>7</v>
      </c>
      <c r="K715" s="231">
        <v>1</v>
      </c>
      <c r="L715" s="266" t="s">
        <v>344</v>
      </c>
      <c r="M715" s="232"/>
      <c r="N715" s="235">
        <f>+N717+N725+N731+N733+N739+N746+N750+N758+N764</f>
        <v>3933.8</v>
      </c>
      <c r="O715" s="235">
        <f t="shared" ref="O715:P715" si="148">+O717+O725+O731+O733+O739+O746+O750+O758+O764</f>
        <v>3933.8</v>
      </c>
      <c r="P715" s="235">
        <f t="shared" si="148"/>
        <v>0</v>
      </c>
      <c r="Q715" s="237"/>
      <c r="R715" s="237"/>
      <c r="S715" s="238"/>
      <c r="T715" s="237"/>
      <c r="U715" s="237"/>
      <c r="V715" s="237"/>
    </row>
    <row r="716" spans="1:22">
      <c r="H716" s="227"/>
      <c r="I716" s="227"/>
      <c r="J716" s="231"/>
      <c r="K716" s="231"/>
      <c r="L716" s="234" t="s">
        <v>108</v>
      </c>
      <c r="M716" s="220"/>
      <c r="N716" s="235"/>
      <c r="O716" s="235"/>
      <c r="P716" s="235"/>
      <c r="Q716" s="237"/>
      <c r="R716" s="237"/>
      <c r="S716" s="238"/>
      <c r="T716" s="237"/>
      <c r="U716" s="237"/>
      <c r="V716" s="237"/>
    </row>
    <row r="717" spans="1:22" ht="40.5" hidden="1">
      <c r="A717" s="239"/>
      <c r="B717" s="239"/>
      <c r="C717" s="239"/>
      <c r="D717" s="239"/>
      <c r="E717" s="239"/>
      <c r="F717" s="239"/>
      <c r="G717" s="239"/>
      <c r="H717" s="221"/>
      <c r="I717" s="271"/>
      <c r="J717" s="272"/>
      <c r="K717" s="272"/>
      <c r="L717" s="273" t="s">
        <v>717</v>
      </c>
      <c r="M717" s="268"/>
      <c r="N717" s="274">
        <f>O717+P717</f>
        <v>0</v>
      </c>
      <c r="O717" s="316">
        <f>SUM(O718:O724)</f>
        <v>0</v>
      </c>
      <c r="P717" s="316">
        <f>SUM(P718:P724)</f>
        <v>0</v>
      </c>
      <c r="Q717" s="237"/>
      <c r="R717" s="237"/>
      <c r="S717" s="238"/>
      <c r="T717" s="237"/>
      <c r="U717" s="237"/>
      <c r="V717" s="237"/>
    </row>
    <row r="718" spans="1:22" ht="16.5" hidden="1">
      <c r="H718" s="221"/>
      <c r="I718" s="227"/>
      <c r="J718" s="231"/>
      <c r="K718" s="231"/>
      <c r="L718" s="230" t="s">
        <v>116</v>
      </c>
      <c r="M718" s="276">
        <v>4214</v>
      </c>
      <c r="N718" s="223">
        <f t="shared" ref="N718:N759" si="149">O718+P718</f>
        <v>0</v>
      </c>
      <c r="O718" s="222">
        <v>0</v>
      </c>
      <c r="P718" s="222"/>
      <c r="Q718" s="237"/>
      <c r="R718" s="237"/>
      <c r="S718" s="238"/>
      <c r="T718" s="237"/>
      <c r="U718" s="237"/>
      <c r="V718" s="237"/>
    </row>
    <row r="719" spans="1:22" ht="25.5" hidden="1">
      <c r="A719" s="239"/>
      <c r="B719" s="239"/>
      <c r="C719" s="239"/>
      <c r="D719" s="239"/>
      <c r="E719" s="239"/>
      <c r="F719" s="239"/>
      <c r="G719" s="239"/>
      <c r="H719" s="221"/>
      <c r="I719" s="227"/>
      <c r="J719" s="231"/>
      <c r="K719" s="231"/>
      <c r="L719" s="234" t="s">
        <v>394</v>
      </c>
      <c r="M719" s="220">
        <v>4233</v>
      </c>
      <c r="N719" s="223">
        <f t="shared" si="149"/>
        <v>0</v>
      </c>
      <c r="O719" s="222"/>
      <c r="P719" s="222"/>
      <c r="Q719" s="237"/>
      <c r="R719" s="237"/>
      <c r="S719" s="238"/>
      <c r="T719" s="237"/>
      <c r="U719" s="237"/>
      <c r="V719" s="237"/>
    </row>
    <row r="720" spans="1:22" ht="16.5" hidden="1">
      <c r="H720" s="221"/>
      <c r="I720" s="227"/>
      <c r="J720" s="231"/>
      <c r="K720" s="231"/>
      <c r="L720" s="230" t="s">
        <v>123</v>
      </c>
      <c r="M720" s="226">
        <v>4235</v>
      </c>
      <c r="N720" s="223">
        <f t="shared" si="149"/>
        <v>0</v>
      </c>
      <c r="O720" s="222"/>
      <c r="P720" s="222"/>
      <c r="Q720" s="237"/>
      <c r="R720" s="237"/>
      <c r="S720" s="238"/>
      <c r="T720" s="237"/>
      <c r="U720" s="237"/>
      <c r="V720" s="237"/>
    </row>
    <row r="721" spans="1:22" ht="16.5" hidden="1">
      <c r="A721" s="239"/>
      <c r="B721" s="239"/>
      <c r="C721" s="239"/>
      <c r="D721" s="239"/>
      <c r="E721" s="239"/>
      <c r="F721" s="239"/>
      <c r="G721" s="239"/>
      <c r="H721" s="221"/>
      <c r="I721" s="227"/>
      <c r="J721" s="231"/>
      <c r="K721" s="231"/>
      <c r="L721" s="230" t="s">
        <v>125</v>
      </c>
      <c r="M721" s="232">
        <v>4239</v>
      </c>
      <c r="N721" s="223">
        <f t="shared" si="149"/>
        <v>0</v>
      </c>
      <c r="O721" s="222"/>
      <c r="P721" s="222"/>
      <c r="Q721" s="237"/>
      <c r="R721" s="237"/>
      <c r="S721" s="238"/>
      <c r="T721" s="237"/>
      <c r="U721" s="237"/>
      <c r="V721" s="237"/>
    </row>
    <row r="722" spans="1:22" hidden="1">
      <c r="H722" s="221"/>
      <c r="I722" s="227"/>
      <c r="J722" s="231"/>
      <c r="K722" s="231"/>
      <c r="L722" s="230" t="s">
        <v>396</v>
      </c>
      <c r="M722" s="232">
        <v>4241</v>
      </c>
      <c r="N722" s="223">
        <f t="shared" si="149"/>
        <v>0</v>
      </c>
      <c r="O722" s="223"/>
      <c r="P722" s="223"/>
      <c r="Q722" s="237"/>
      <c r="R722" s="237"/>
      <c r="S722" s="238"/>
      <c r="T722" s="237"/>
      <c r="U722" s="237"/>
      <c r="V722" s="237"/>
    </row>
    <row r="723" spans="1:22" hidden="1">
      <c r="A723" s="239"/>
      <c r="B723" s="239"/>
      <c r="C723" s="239"/>
      <c r="D723" s="239"/>
      <c r="E723" s="239"/>
      <c r="F723" s="239"/>
      <c r="G723" s="239"/>
      <c r="H723" s="221"/>
      <c r="I723" s="227"/>
      <c r="J723" s="231"/>
      <c r="K723" s="231"/>
      <c r="L723" s="234" t="s">
        <v>134</v>
      </c>
      <c r="M723" s="220">
        <v>4861</v>
      </c>
      <c r="N723" s="223">
        <f t="shared" si="149"/>
        <v>0</v>
      </c>
      <c r="O723" s="223"/>
      <c r="P723" s="223"/>
      <c r="Q723" s="237"/>
      <c r="R723" s="237"/>
      <c r="S723" s="238"/>
      <c r="T723" s="237"/>
      <c r="U723" s="237"/>
      <c r="V723" s="237"/>
    </row>
    <row r="724" spans="1:22" ht="16.5" hidden="1">
      <c r="H724" s="221"/>
      <c r="I724" s="227"/>
      <c r="J724" s="231"/>
      <c r="K724" s="231"/>
      <c r="L724" s="230" t="s">
        <v>136</v>
      </c>
      <c r="M724" s="226">
        <v>5122</v>
      </c>
      <c r="N724" s="223">
        <f t="shared" si="149"/>
        <v>0</v>
      </c>
      <c r="O724" s="222"/>
      <c r="P724" s="222"/>
      <c r="Q724" s="237"/>
      <c r="R724" s="237"/>
      <c r="S724" s="238"/>
      <c r="T724" s="237"/>
      <c r="U724" s="237"/>
      <c r="V724" s="237"/>
    </row>
    <row r="725" spans="1:22" ht="43.9" customHeight="1">
      <c r="A725" s="239"/>
      <c r="B725" s="239"/>
      <c r="C725" s="239"/>
      <c r="D725" s="239"/>
      <c r="E725" s="239"/>
      <c r="F725" s="239"/>
      <c r="G725" s="239"/>
      <c r="H725" s="221"/>
      <c r="I725" s="271"/>
      <c r="J725" s="272"/>
      <c r="K725" s="272"/>
      <c r="L725" s="273" t="s">
        <v>724</v>
      </c>
      <c r="M725" s="268"/>
      <c r="N725" s="274">
        <f>O725+P725</f>
        <v>3933.8</v>
      </c>
      <c r="O725" s="274">
        <f>SUM(O726:O730)</f>
        <v>3933.8</v>
      </c>
      <c r="P725" s="274">
        <f>SUM(P726:P730)</f>
        <v>0</v>
      </c>
      <c r="Q725" s="237"/>
      <c r="R725" s="237"/>
      <c r="S725" s="238"/>
      <c r="T725" s="237"/>
      <c r="U725" s="237"/>
      <c r="V725" s="237"/>
    </row>
    <row r="726" spans="1:22" hidden="1">
      <c r="H726" s="221"/>
      <c r="I726" s="227"/>
      <c r="J726" s="231"/>
      <c r="K726" s="231"/>
      <c r="L726" s="230" t="s">
        <v>125</v>
      </c>
      <c r="M726" s="232">
        <v>4239</v>
      </c>
      <c r="N726" s="223">
        <f t="shared" si="149"/>
        <v>0</v>
      </c>
      <c r="O726" s="223"/>
      <c r="P726" s="223"/>
      <c r="Q726" s="237"/>
      <c r="R726" s="237"/>
      <c r="S726" s="238"/>
      <c r="T726" s="237"/>
      <c r="U726" s="237"/>
      <c r="V726" s="237"/>
    </row>
    <row r="727" spans="1:22" ht="25.5">
      <c r="H727" s="221"/>
      <c r="I727" s="227"/>
      <c r="J727" s="231"/>
      <c r="K727" s="231"/>
      <c r="L727" s="234" t="s">
        <v>142</v>
      </c>
      <c r="M727" s="276">
        <v>4251</v>
      </c>
      <c r="N727" s="223">
        <f t="shared" si="149"/>
        <v>3933.8</v>
      </c>
      <c r="O727" s="223">
        <v>3933.8</v>
      </c>
      <c r="P727" s="223"/>
      <c r="Q727" s="237"/>
      <c r="R727" s="237"/>
      <c r="S727" s="238"/>
      <c r="T727" s="237"/>
      <c r="U727" s="237"/>
      <c r="V727" s="237"/>
    </row>
    <row r="728" spans="1:22" hidden="1">
      <c r="A728" s="239"/>
      <c r="B728" s="239"/>
      <c r="C728" s="239"/>
      <c r="D728" s="239"/>
      <c r="E728" s="239"/>
      <c r="F728" s="239"/>
      <c r="G728" s="239"/>
      <c r="H728" s="221"/>
      <c r="I728" s="227"/>
      <c r="J728" s="231"/>
      <c r="K728" s="231"/>
      <c r="L728" s="230" t="s">
        <v>130</v>
      </c>
      <c r="M728" s="276">
        <v>4267</v>
      </c>
      <c r="N728" s="223">
        <f t="shared" si="149"/>
        <v>0</v>
      </c>
      <c r="O728" s="223"/>
      <c r="P728" s="223"/>
      <c r="Q728" s="237"/>
      <c r="R728" s="237"/>
      <c r="S728" s="238"/>
      <c r="T728" s="237"/>
      <c r="U728" s="237"/>
      <c r="V728" s="237"/>
    </row>
    <row r="729" spans="1:22" hidden="1">
      <c r="A729" s="239"/>
      <c r="B729" s="239"/>
      <c r="C729" s="239"/>
      <c r="D729" s="239"/>
      <c r="E729" s="239"/>
      <c r="F729" s="239"/>
      <c r="G729" s="239"/>
      <c r="H729" s="221"/>
      <c r="I729" s="227"/>
      <c r="J729" s="231"/>
      <c r="K729" s="231"/>
      <c r="L729" s="230" t="s">
        <v>364</v>
      </c>
      <c r="M729" s="226">
        <v>4269</v>
      </c>
      <c r="N729" s="223">
        <f t="shared" ref="N729" si="150">O729+P729</f>
        <v>0</v>
      </c>
      <c r="O729" s="223"/>
      <c r="P729" s="223"/>
      <c r="Q729" s="237"/>
      <c r="R729" s="237"/>
      <c r="S729" s="238"/>
      <c r="T729" s="237"/>
      <c r="U729" s="237"/>
      <c r="V729" s="237"/>
    </row>
    <row r="730" spans="1:22" hidden="1">
      <c r="H730" s="221"/>
      <c r="I730" s="227"/>
      <c r="J730" s="231"/>
      <c r="K730" s="231"/>
      <c r="L730" s="234" t="s">
        <v>134</v>
      </c>
      <c r="M730" s="220">
        <v>4861</v>
      </c>
      <c r="N730" s="223">
        <f t="shared" si="149"/>
        <v>0</v>
      </c>
      <c r="O730" s="223"/>
      <c r="P730" s="223"/>
      <c r="Q730" s="237"/>
      <c r="R730" s="237"/>
      <c r="S730" s="238"/>
      <c r="T730" s="237"/>
      <c r="U730" s="237"/>
      <c r="V730" s="237"/>
    </row>
    <row r="731" spans="1:22" ht="27" hidden="1">
      <c r="A731" s="239"/>
      <c r="B731" s="239"/>
      <c r="C731" s="239"/>
      <c r="D731" s="239"/>
      <c r="E731" s="239"/>
      <c r="F731" s="239"/>
      <c r="G731" s="239"/>
      <c r="H731" s="221"/>
      <c r="I731" s="271"/>
      <c r="J731" s="272"/>
      <c r="K731" s="272"/>
      <c r="L731" s="273" t="s">
        <v>638</v>
      </c>
      <c r="M731" s="268"/>
      <c r="N731" s="274">
        <f>O731+P731</f>
        <v>0</v>
      </c>
      <c r="O731" s="274">
        <f>SUM(O732)</f>
        <v>0</v>
      </c>
      <c r="P731" s="274">
        <f>SUM(P732)</f>
        <v>0</v>
      </c>
      <c r="Q731" s="237"/>
      <c r="R731" s="237"/>
      <c r="S731" s="238"/>
      <c r="T731" s="237"/>
      <c r="U731" s="237"/>
      <c r="V731" s="237"/>
    </row>
    <row r="732" spans="1:22" ht="25.5" hidden="1">
      <c r="H732" s="227"/>
      <c r="I732" s="227"/>
      <c r="J732" s="231"/>
      <c r="K732" s="231"/>
      <c r="L732" s="230" t="s">
        <v>219</v>
      </c>
      <c r="M732" s="226">
        <v>4819</v>
      </c>
      <c r="N732" s="223">
        <f t="shared" si="149"/>
        <v>0</v>
      </c>
      <c r="O732" s="223"/>
      <c r="P732" s="223"/>
      <c r="Q732" s="237"/>
      <c r="R732" s="237"/>
      <c r="S732" s="238"/>
      <c r="T732" s="237"/>
      <c r="U732" s="237"/>
      <c r="V732" s="237"/>
    </row>
    <row r="733" spans="1:22" ht="40.5" hidden="1">
      <c r="A733" s="239"/>
      <c r="B733" s="239"/>
      <c r="C733" s="239"/>
      <c r="D733" s="239"/>
      <c r="E733" s="239"/>
      <c r="F733" s="239"/>
      <c r="G733" s="239"/>
      <c r="H733" s="221"/>
      <c r="I733" s="271"/>
      <c r="J733" s="272"/>
      <c r="K733" s="272"/>
      <c r="L733" s="273" t="s">
        <v>639</v>
      </c>
      <c r="M733" s="268"/>
      <c r="N733" s="274">
        <f>O733+P733</f>
        <v>0</v>
      </c>
      <c r="O733" s="274">
        <f>SUM(O734:O738)</f>
        <v>0</v>
      </c>
      <c r="P733" s="274">
        <f>SUM(P734:P738)</f>
        <v>0</v>
      </c>
      <c r="Q733" s="237"/>
      <c r="R733" s="237"/>
      <c r="S733" s="238"/>
      <c r="T733" s="237"/>
      <c r="U733" s="237"/>
      <c r="V733" s="237"/>
    </row>
    <row r="734" spans="1:22" hidden="1">
      <c r="H734" s="221"/>
      <c r="I734" s="227"/>
      <c r="J734" s="231"/>
      <c r="K734" s="231"/>
      <c r="L734" s="230" t="s">
        <v>118</v>
      </c>
      <c r="M734" s="276">
        <v>4216</v>
      </c>
      <c r="N734" s="223">
        <f t="shared" si="149"/>
        <v>0</v>
      </c>
      <c r="O734" s="223"/>
      <c r="P734" s="223"/>
      <c r="Q734" s="237"/>
      <c r="R734" s="237"/>
      <c r="S734" s="238"/>
      <c r="T734" s="237"/>
      <c r="U734" s="237"/>
      <c r="V734" s="237"/>
    </row>
    <row r="735" spans="1:22" hidden="1">
      <c r="A735" s="239"/>
      <c r="B735" s="239"/>
      <c r="C735" s="239"/>
      <c r="D735" s="239"/>
      <c r="E735" s="239"/>
      <c r="F735" s="239"/>
      <c r="G735" s="239"/>
      <c r="H735" s="221"/>
      <c r="I735" s="227"/>
      <c r="J735" s="231"/>
      <c r="K735" s="231"/>
      <c r="L735" s="230" t="s">
        <v>125</v>
      </c>
      <c r="M735" s="232">
        <v>4239</v>
      </c>
      <c r="N735" s="223">
        <f t="shared" si="149"/>
        <v>0</v>
      </c>
      <c r="O735" s="223"/>
      <c r="P735" s="223"/>
      <c r="Q735" s="237"/>
      <c r="R735" s="237"/>
      <c r="S735" s="238"/>
      <c r="T735" s="237"/>
      <c r="U735" s="237"/>
      <c r="V735" s="237"/>
    </row>
    <row r="736" spans="1:22" hidden="1">
      <c r="H736" s="221"/>
      <c r="I736" s="227"/>
      <c r="J736" s="231"/>
      <c r="K736" s="231"/>
      <c r="L736" s="230" t="s">
        <v>396</v>
      </c>
      <c r="M736" s="232">
        <v>4241</v>
      </c>
      <c r="N736" s="223">
        <f t="shared" si="149"/>
        <v>0</v>
      </c>
      <c r="O736" s="223"/>
      <c r="P736" s="223"/>
      <c r="Q736" s="237"/>
      <c r="R736" s="237"/>
      <c r="S736" s="238"/>
      <c r="T736" s="237"/>
      <c r="U736" s="237"/>
      <c r="V736" s="237"/>
    </row>
    <row r="737" spans="1:22" ht="25.5" hidden="1">
      <c r="H737" s="221"/>
      <c r="I737" s="227"/>
      <c r="J737" s="231"/>
      <c r="K737" s="231"/>
      <c r="L737" s="234" t="s">
        <v>142</v>
      </c>
      <c r="M737" s="276">
        <v>4251</v>
      </c>
      <c r="N737" s="223">
        <f t="shared" ref="N737" si="151">O737+P737</f>
        <v>0</v>
      </c>
      <c r="O737" s="223"/>
      <c r="P737" s="223"/>
      <c r="Q737" s="237"/>
      <c r="R737" s="237"/>
      <c r="S737" s="238"/>
      <c r="T737" s="237"/>
      <c r="U737" s="237"/>
      <c r="V737" s="237"/>
    </row>
    <row r="738" spans="1:22" hidden="1">
      <c r="A738" s="239"/>
      <c r="B738" s="239"/>
      <c r="C738" s="239"/>
      <c r="D738" s="239"/>
      <c r="E738" s="239"/>
      <c r="F738" s="239"/>
      <c r="G738" s="239"/>
      <c r="H738" s="221"/>
      <c r="I738" s="227"/>
      <c r="J738" s="231"/>
      <c r="K738" s="231"/>
      <c r="L738" s="234" t="s">
        <v>134</v>
      </c>
      <c r="M738" s="220">
        <v>4861</v>
      </c>
      <c r="N738" s="223">
        <f t="shared" si="149"/>
        <v>0</v>
      </c>
      <c r="O738" s="223"/>
      <c r="P738" s="223"/>
      <c r="Q738" s="237"/>
      <c r="R738" s="237"/>
      <c r="S738" s="238"/>
      <c r="T738" s="237"/>
      <c r="U738" s="237"/>
      <c r="V738" s="237"/>
    </row>
    <row r="739" spans="1:22" ht="36.75" hidden="1" customHeight="1">
      <c r="A739" s="239"/>
      <c r="B739" s="239"/>
      <c r="C739" s="239"/>
      <c r="D739" s="239"/>
      <c r="E739" s="239"/>
      <c r="F739" s="239"/>
      <c r="G739" s="239"/>
      <c r="H739" s="221"/>
      <c r="I739" s="271"/>
      <c r="J739" s="272"/>
      <c r="K739" s="272"/>
      <c r="L739" s="273" t="s">
        <v>725</v>
      </c>
      <c r="M739" s="268"/>
      <c r="N739" s="274">
        <f>O739+P739</f>
        <v>0</v>
      </c>
      <c r="O739" s="274">
        <f>SUM(O740:O745)</f>
        <v>0</v>
      </c>
      <c r="P739" s="274">
        <f>SUM(P740:P745)</f>
        <v>0</v>
      </c>
      <c r="Q739" s="237"/>
      <c r="R739" s="237"/>
      <c r="S739" s="238"/>
      <c r="T739" s="237"/>
      <c r="U739" s="237"/>
      <c r="V739" s="237"/>
    </row>
    <row r="740" spans="1:22" hidden="1">
      <c r="H740" s="221"/>
      <c r="I740" s="227"/>
      <c r="J740" s="231"/>
      <c r="K740" s="231"/>
      <c r="L740" s="230" t="s">
        <v>125</v>
      </c>
      <c r="M740" s="232">
        <v>4239</v>
      </c>
      <c r="N740" s="223">
        <f t="shared" si="149"/>
        <v>0</v>
      </c>
      <c r="O740" s="223"/>
      <c r="P740" s="223"/>
      <c r="Q740" s="237"/>
      <c r="R740" s="237"/>
      <c r="S740" s="238"/>
      <c r="T740" s="237"/>
      <c r="U740" s="237"/>
      <c r="V740" s="237"/>
    </row>
    <row r="741" spans="1:22" hidden="1">
      <c r="A741" s="239"/>
      <c r="B741" s="239"/>
      <c r="C741" s="239"/>
      <c r="D741" s="239"/>
      <c r="E741" s="239"/>
      <c r="F741" s="239"/>
      <c r="G741" s="239"/>
      <c r="H741" s="221"/>
      <c r="I741" s="227"/>
      <c r="J741" s="231"/>
      <c r="K741" s="231"/>
      <c r="L741" s="230" t="s">
        <v>130</v>
      </c>
      <c r="M741" s="276">
        <v>4267</v>
      </c>
      <c r="N741" s="223">
        <f t="shared" si="149"/>
        <v>0</v>
      </c>
      <c r="O741" s="223"/>
      <c r="P741" s="223"/>
      <c r="Q741" s="237"/>
      <c r="R741" s="237"/>
      <c r="S741" s="238"/>
      <c r="T741" s="237"/>
      <c r="U741" s="237"/>
      <c r="V741" s="237"/>
    </row>
    <row r="742" spans="1:22" hidden="1">
      <c r="A742" s="239"/>
      <c r="B742" s="239"/>
      <c r="C742" s="239"/>
      <c r="D742" s="239"/>
      <c r="E742" s="239"/>
      <c r="F742" s="239"/>
      <c r="G742" s="239"/>
      <c r="H742" s="221"/>
      <c r="I742" s="227"/>
      <c r="J742" s="231"/>
      <c r="K742" s="231"/>
      <c r="L742" s="230" t="s">
        <v>364</v>
      </c>
      <c r="M742" s="226">
        <v>4269</v>
      </c>
      <c r="N742" s="223">
        <f t="shared" si="149"/>
        <v>0</v>
      </c>
      <c r="O742" s="223"/>
      <c r="P742" s="223"/>
      <c r="Q742" s="237"/>
      <c r="R742" s="237"/>
      <c r="S742" s="238"/>
      <c r="T742" s="237"/>
      <c r="U742" s="237"/>
      <c r="V742" s="237"/>
    </row>
    <row r="743" spans="1:22" hidden="1">
      <c r="H743" s="221"/>
      <c r="I743" s="227"/>
      <c r="J743" s="231"/>
      <c r="K743" s="231"/>
      <c r="L743" s="230" t="s">
        <v>348</v>
      </c>
      <c r="M743" s="226">
        <v>4729</v>
      </c>
      <c r="N743" s="223">
        <f t="shared" ref="N743" si="152">O743+P743</f>
        <v>0</v>
      </c>
      <c r="O743" s="223"/>
      <c r="P743" s="223"/>
      <c r="Q743" s="237"/>
      <c r="R743" s="237"/>
      <c r="S743" s="238"/>
      <c r="T743" s="237"/>
      <c r="U743" s="237"/>
      <c r="V743" s="237"/>
    </row>
    <row r="744" spans="1:22" hidden="1">
      <c r="H744" s="221"/>
      <c r="I744" s="227"/>
      <c r="J744" s="231"/>
      <c r="K744" s="231"/>
      <c r="L744" s="234" t="s">
        <v>134</v>
      </c>
      <c r="M744" s="220">
        <v>4861</v>
      </c>
      <c r="N744" s="223">
        <f t="shared" si="149"/>
        <v>0</v>
      </c>
      <c r="O744" s="223"/>
      <c r="P744" s="223"/>
      <c r="Q744" s="237"/>
      <c r="R744" s="237"/>
      <c r="S744" s="238"/>
      <c r="T744" s="237"/>
      <c r="U744" s="237"/>
      <c r="V744" s="237"/>
    </row>
    <row r="745" spans="1:22" hidden="1">
      <c r="A745" s="239"/>
      <c r="B745" s="239"/>
      <c r="C745" s="239"/>
      <c r="D745" s="239"/>
      <c r="E745" s="239"/>
      <c r="F745" s="239"/>
      <c r="G745" s="239"/>
      <c r="H745" s="221"/>
      <c r="I745" s="227"/>
      <c r="J745" s="231"/>
      <c r="K745" s="231"/>
      <c r="L745" s="234" t="s">
        <v>268</v>
      </c>
      <c r="M745" s="232">
        <v>5129</v>
      </c>
      <c r="N745" s="223">
        <f t="shared" ref="N745" si="153">O745+P745</f>
        <v>0</v>
      </c>
      <c r="O745" s="223"/>
      <c r="P745" s="223"/>
      <c r="Q745" s="237"/>
      <c r="R745" s="237"/>
      <c r="S745" s="238"/>
      <c r="T745" s="237"/>
      <c r="U745" s="237"/>
      <c r="V745" s="237"/>
    </row>
    <row r="746" spans="1:22" ht="27" hidden="1">
      <c r="H746" s="221"/>
      <c r="I746" s="271"/>
      <c r="J746" s="272"/>
      <c r="K746" s="272"/>
      <c r="L746" s="273" t="s">
        <v>670</v>
      </c>
      <c r="M746" s="268"/>
      <c r="N746" s="274">
        <f>O746+P746</f>
        <v>0</v>
      </c>
      <c r="O746" s="274">
        <f>SUM(O747:O749)</f>
        <v>0</v>
      </c>
      <c r="P746" s="274">
        <f>SUM(P747:P749)</f>
        <v>0</v>
      </c>
      <c r="Q746" s="237"/>
      <c r="R746" s="237"/>
      <c r="S746" s="238"/>
      <c r="T746" s="237"/>
      <c r="U746" s="237"/>
      <c r="V746" s="237"/>
    </row>
    <row r="747" spans="1:22" hidden="1">
      <c r="A747" s="239"/>
      <c r="B747" s="239"/>
      <c r="C747" s="239"/>
      <c r="D747" s="239"/>
      <c r="E747" s="239"/>
      <c r="F747" s="239"/>
      <c r="G747" s="239"/>
      <c r="H747" s="221"/>
      <c r="I747" s="227"/>
      <c r="J747" s="231"/>
      <c r="K747" s="231"/>
      <c r="L747" s="230" t="s">
        <v>125</v>
      </c>
      <c r="M747" s="232">
        <v>4239</v>
      </c>
      <c r="N747" s="223">
        <f t="shared" si="149"/>
        <v>0</v>
      </c>
      <c r="O747" s="223"/>
      <c r="P747" s="223"/>
      <c r="Q747" s="237"/>
      <c r="R747" s="237"/>
      <c r="S747" s="238"/>
      <c r="T747" s="237"/>
      <c r="U747" s="237"/>
      <c r="V747" s="237"/>
    </row>
    <row r="748" spans="1:22" hidden="1">
      <c r="A748" s="239"/>
      <c r="B748" s="239"/>
      <c r="C748" s="239"/>
      <c r="D748" s="239"/>
      <c r="E748" s="239"/>
      <c r="F748" s="239"/>
      <c r="G748" s="239"/>
      <c r="H748" s="221"/>
      <c r="I748" s="227"/>
      <c r="J748" s="231"/>
      <c r="K748" s="231"/>
      <c r="L748" s="230" t="s">
        <v>624</v>
      </c>
      <c r="M748" s="232">
        <v>4728</v>
      </c>
      <c r="N748" s="223">
        <f t="shared" si="149"/>
        <v>0</v>
      </c>
      <c r="O748" s="223"/>
      <c r="P748" s="223"/>
      <c r="Q748" s="237"/>
      <c r="R748" s="237"/>
      <c r="S748" s="238"/>
      <c r="T748" s="237"/>
      <c r="U748" s="237"/>
      <c r="V748" s="237"/>
    </row>
    <row r="749" spans="1:22" hidden="1">
      <c r="H749" s="221"/>
      <c r="I749" s="227"/>
      <c r="J749" s="231"/>
      <c r="K749" s="231"/>
      <c r="L749" s="234" t="s">
        <v>134</v>
      </c>
      <c r="M749" s="220">
        <v>4861</v>
      </c>
      <c r="N749" s="223">
        <f t="shared" si="149"/>
        <v>0</v>
      </c>
      <c r="O749" s="223"/>
      <c r="P749" s="223"/>
      <c r="Q749" s="237"/>
      <c r="R749" s="237"/>
      <c r="S749" s="238"/>
      <c r="T749" s="237"/>
      <c r="U749" s="237"/>
      <c r="V749" s="237"/>
    </row>
    <row r="750" spans="1:22" ht="40.5" hidden="1">
      <c r="A750" s="239"/>
      <c r="B750" s="239"/>
      <c r="C750" s="239"/>
      <c r="D750" s="239"/>
      <c r="E750" s="239"/>
      <c r="F750" s="239"/>
      <c r="G750" s="239"/>
      <c r="H750" s="221"/>
      <c r="I750" s="271"/>
      <c r="J750" s="272"/>
      <c r="K750" s="272"/>
      <c r="L750" s="273" t="s">
        <v>641</v>
      </c>
      <c r="M750" s="268"/>
      <c r="N750" s="274">
        <f>O750+P750</f>
        <v>0</v>
      </c>
      <c r="O750" s="274">
        <f>SUM(O751:O757)</f>
        <v>0</v>
      </c>
      <c r="P750" s="274">
        <f>SUM(P751:P757)</f>
        <v>0</v>
      </c>
      <c r="Q750" s="237"/>
      <c r="R750" s="237"/>
      <c r="S750" s="238"/>
      <c r="T750" s="237"/>
      <c r="U750" s="237"/>
      <c r="V750" s="237"/>
    </row>
    <row r="751" spans="1:22" hidden="1">
      <c r="A751" s="239"/>
      <c r="B751" s="239"/>
      <c r="C751" s="239"/>
      <c r="D751" s="239"/>
      <c r="E751" s="239"/>
      <c r="F751" s="239"/>
      <c r="G751" s="239"/>
      <c r="H751" s="221"/>
      <c r="I751" s="227"/>
      <c r="J751" s="231"/>
      <c r="K751" s="231"/>
      <c r="L751" s="230" t="s">
        <v>118</v>
      </c>
      <c r="M751" s="276">
        <v>4216</v>
      </c>
      <c r="N751" s="223">
        <f t="shared" si="149"/>
        <v>0</v>
      </c>
      <c r="O751" s="223"/>
      <c r="P751" s="223"/>
      <c r="Q751" s="237"/>
      <c r="R751" s="237"/>
      <c r="S751" s="238"/>
      <c r="T751" s="237"/>
      <c r="U751" s="237"/>
      <c r="V751" s="237"/>
    </row>
    <row r="752" spans="1:22" hidden="1">
      <c r="H752" s="221"/>
      <c r="I752" s="227"/>
      <c r="J752" s="231"/>
      <c r="K752" s="231"/>
      <c r="L752" s="230" t="s">
        <v>125</v>
      </c>
      <c r="M752" s="232">
        <v>4239</v>
      </c>
      <c r="N752" s="223">
        <f t="shared" si="149"/>
        <v>0</v>
      </c>
      <c r="O752" s="223"/>
      <c r="P752" s="223"/>
      <c r="Q752" s="237"/>
      <c r="R752" s="237"/>
      <c r="S752" s="238"/>
      <c r="T752" s="237"/>
      <c r="U752" s="237"/>
      <c r="V752" s="237"/>
    </row>
    <row r="753" spans="1:22" ht="25.5" hidden="1">
      <c r="H753" s="221"/>
      <c r="I753" s="227"/>
      <c r="J753" s="231"/>
      <c r="K753" s="231"/>
      <c r="L753" s="234" t="s">
        <v>142</v>
      </c>
      <c r="M753" s="276">
        <v>4251</v>
      </c>
      <c r="N753" s="223">
        <f t="shared" si="149"/>
        <v>0</v>
      </c>
      <c r="O753" s="223"/>
      <c r="P753" s="223"/>
      <c r="Q753" s="237"/>
      <c r="R753" s="237"/>
      <c r="S753" s="238"/>
      <c r="T753" s="237"/>
      <c r="U753" s="237"/>
      <c r="V753" s="237"/>
    </row>
    <row r="754" spans="1:22" hidden="1">
      <c r="A754" s="239"/>
      <c r="B754" s="239"/>
      <c r="C754" s="239"/>
      <c r="D754" s="239"/>
      <c r="E754" s="239"/>
      <c r="F754" s="239"/>
      <c r="G754" s="239"/>
      <c r="H754" s="221"/>
      <c r="I754" s="227"/>
      <c r="J754" s="231"/>
      <c r="K754" s="231"/>
      <c r="L754" s="230" t="s">
        <v>130</v>
      </c>
      <c r="M754" s="276">
        <v>4267</v>
      </c>
      <c r="N754" s="223">
        <f t="shared" ref="N754" si="154">O754+P754</f>
        <v>0</v>
      </c>
      <c r="O754" s="223"/>
      <c r="P754" s="223"/>
      <c r="Q754" s="237"/>
      <c r="R754" s="237"/>
      <c r="S754" s="238"/>
      <c r="T754" s="237"/>
      <c r="U754" s="237"/>
      <c r="V754" s="237"/>
    </row>
    <row r="755" spans="1:22" hidden="1">
      <c r="A755" s="239"/>
      <c r="B755" s="239"/>
      <c r="C755" s="239"/>
      <c r="D755" s="239"/>
      <c r="E755" s="239"/>
      <c r="F755" s="239"/>
      <c r="G755" s="239"/>
      <c r="H755" s="221"/>
      <c r="I755" s="227"/>
      <c r="J755" s="231"/>
      <c r="K755" s="231"/>
      <c r="L755" s="230" t="s">
        <v>364</v>
      </c>
      <c r="M755" s="226">
        <v>4269</v>
      </c>
      <c r="N755" s="223">
        <f t="shared" si="149"/>
        <v>0</v>
      </c>
      <c r="O755" s="223"/>
      <c r="P755" s="223"/>
      <c r="Q755" s="237"/>
      <c r="R755" s="237"/>
      <c r="S755" s="238"/>
      <c r="T755" s="237"/>
      <c r="U755" s="237"/>
      <c r="V755" s="237"/>
    </row>
    <row r="756" spans="1:22" hidden="1">
      <c r="H756" s="221"/>
      <c r="I756" s="227"/>
      <c r="J756" s="231"/>
      <c r="K756" s="231"/>
      <c r="L756" s="230" t="s">
        <v>348</v>
      </c>
      <c r="M756" s="226">
        <v>4729</v>
      </c>
      <c r="N756" s="223">
        <f t="shared" si="149"/>
        <v>0</v>
      </c>
      <c r="O756" s="223"/>
      <c r="P756" s="223"/>
      <c r="Q756" s="237"/>
      <c r="R756" s="237"/>
      <c r="S756" s="238"/>
      <c r="T756" s="237"/>
      <c r="U756" s="237"/>
      <c r="V756" s="237"/>
    </row>
    <row r="757" spans="1:22" hidden="1">
      <c r="A757" s="239"/>
      <c r="B757" s="239"/>
      <c r="C757" s="239"/>
      <c r="D757" s="239"/>
      <c r="E757" s="239"/>
      <c r="F757" s="239"/>
      <c r="G757" s="239"/>
      <c r="H757" s="221"/>
      <c r="I757" s="227"/>
      <c r="J757" s="231"/>
      <c r="K757" s="231"/>
      <c r="L757" s="234" t="s">
        <v>134</v>
      </c>
      <c r="M757" s="220">
        <v>4861</v>
      </c>
      <c r="N757" s="223">
        <f t="shared" si="149"/>
        <v>0</v>
      </c>
      <c r="O757" s="223"/>
      <c r="P757" s="223"/>
      <c r="Q757" s="237"/>
      <c r="R757" s="237"/>
      <c r="S757" s="238"/>
      <c r="T757" s="237"/>
      <c r="U757" s="237"/>
      <c r="V757" s="237"/>
    </row>
    <row r="758" spans="1:22" ht="46.5" hidden="1" customHeight="1">
      <c r="A758" s="239"/>
      <c r="B758" s="239"/>
      <c r="C758" s="239"/>
      <c r="D758" s="239"/>
      <c r="E758" s="239"/>
      <c r="F758" s="239"/>
      <c r="G758" s="239"/>
      <c r="H758" s="221"/>
      <c r="I758" s="271"/>
      <c r="J758" s="272"/>
      <c r="K758" s="272"/>
      <c r="L758" s="273" t="s">
        <v>649</v>
      </c>
      <c r="M758" s="268"/>
      <c r="N758" s="274">
        <f>SUM(N759:N763)</f>
        <v>0</v>
      </c>
      <c r="O758" s="274">
        <f>SUM(O759:O763)</f>
        <v>0</v>
      </c>
      <c r="P758" s="274">
        <f>SUM(P759:P763)</f>
        <v>0</v>
      </c>
      <c r="Q758" s="237"/>
      <c r="R758" s="237"/>
      <c r="S758" s="238"/>
      <c r="T758" s="237"/>
      <c r="U758" s="237"/>
      <c r="V758" s="237"/>
    </row>
    <row r="759" spans="1:22" ht="19.5" hidden="1" customHeight="1">
      <c r="A759" s="239"/>
      <c r="B759" s="239"/>
      <c r="C759" s="239"/>
      <c r="D759" s="239"/>
      <c r="E759" s="239"/>
      <c r="F759" s="239"/>
      <c r="G759" s="239"/>
      <c r="H759" s="221"/>
      <c r="I759" s="227"/>
      <c r="J759" s="231"/>
      <c r="K759" s="231"/>
      <c r="L759" s="234" t="s">
        <v>142</v>
      </c>
      <c r="M759" s="276">
        <v>4251</v>
      </c>
      <c r="N759" s="223">
        <f t="shared" si="149"/>
        <v>0</v>
      </c>
      <c r="O759" s="223"/>
      <c r="P759" s="223">
        <v>0</v>
      </c>
      <c r="Q759" s="237"/>
      <c r="R759" s="237"/>
      <c r="S759" s="238"/>
      <c r="T759" s="237"/>
      <c r="U759" s="237"/>
      <c r="V759" s="237"/>
    </row>
    <row r="760" spans="1:22" hidden="1">
      <c r="A760" s="239"/>
      <c r="B760" s="239"/>
      <c r="C760" s="239"/>
      <c r="D760" s="239"/>
      <c r="E760" s="239"/>
      <c r="F760" s="239"/>
      <c r="G760" s="239"/>
      <c r="H760" s="221"/>
      <c r="I760" s="227"/>
      <c r="J760" s="231"/>
      <c r="K760" s="231"/>
      <c r="L760" s="230" t="s">
        <v>130</v>
      </c>
      <c r="M760" s="276">
        <v>4267</v>
      </c>
      <c r="N760" s="223">
        <f t="shared" ref="N760" si="155">O760+P760</f>
        <v>0</v>
      </c>
      <c r="O760" s="223"/>
      <c r="P760" s="223"/>
      <c r="Q760" s="237"/>
      <c r="R760" s="237"/>
      <c r="S760" s="238"/>
      <c r="T760" s="237"/>
      <c r="U760" s="237"/>
      <c r="V760" s="237"/>
    </row>
    <row r="761" spans="1:22" hidden="1">
      <c r="A761" s="239"/>
      <c r="B761" s="239"/>
      <c r="C761" s="239"/>
      <c r="D761" s="239"/>
      <c r="E761" s="239"/>
      <c r="F761" s="239"/>
      <c r="G761" s="239"/>
      <c r="H761" s="221"/>
      <c r="I761" s="227"/>
      <c r="J761" s="231"/>
      <c r="K761" s="231"/>
      <c r="L761" s="230" t="s">
        <v>348</v>
      </c>
      <c r="M761" s="226">
        <v>4729</v>
      </c>
      <c r="N761" s="223">
        <f t="shared" ref="N761:N763" si="156">O761+P761</f>
        <v>0</v>
      </c>
      <c r="O761" s="223"/>
      <c r="P761" s="223"/>
      <c r="Q761" s="237"/>
      <c r="R761" s="237"/>
      <c r="S761" s="238"/>
      <c r="T761" s="237"/>
      <c r="U761" s="237"/>
      <c r="V761" s="237"/>
    </row>
    <row r="762" spans="1:22" hidden="1">
      <c r="A762" s="239"/>
      <c r="B762" s="239"/>
      <c r="C762" s="239"/>
      <c r="D762" s="239"/>
      <c r="E762" s="239"/>
      <c r="F762" s="239"/>
      <c r="G762" s="239"/>
      <c r="H762" s="221"/>
      <c r="I762" s="227"/>
      <c r="J762" s="231"/>
      <c r="K762" s="231"/>
      <c r="L762" s="234" t="s">
        <v>134</v>
      </c>
      <c r="M762" s="220">
        <v>4861</v>
      </c>
      <c r="N762" s="223">
        <f t="shared" si="156"/>
        <v>0</v>
      </c>
      <c r="O762" s="223"/>
      <c r="P762" s="223"/>
      <c r="Q762" s="237"/>
      <c r="R762" s="237"/>
      <c r="S762" s="238"/>
      <c r="T762" s="237"/>
      <c r="U762" s="237"/>
      <c r="V762" s="237"/>
    </row>
    <row r="763" spans="1:22" hidden="1">
      <c r="A763" s="239"/>
      <c r="B763" s="239"/>
      <c r="C763" s="239"/>
      <c r="D763" s="239"/>
      <c r="E763" s="239"/>
      <c r="F763" s="239"/>
      <c r="G763" s="239"/>
      <c r="H763" s="221"/>
      <c r="I763" s="227"/>
      <c r="J763" s="231"/>
      <c r="K763" s="231"/>
      <c r="L763" s="234" t="s">
        <v>268</v>
      </c>
      <c r="M763" s="232">
        <v>5129</v>
      </c>
      <c r="N763" s="223">
        <f t="shared" si="156"/>
        <v>0</v>
      </c>
      <c r="O763" s="223"/>
      <c r="P763" s="223"/>
      <c r="Q763" s="237"/>
      <c r="R763" s="237"/>
      <c r="S763" s="238"/>
      <c r="T763" s="237"/>
      <c r="U763" s="237"/>
      <c r="V763" s="237"/>
    </row>
    <row r="764" spans="1:22" ht="46.5" hidden="1" customHeight="1">
      <c r="A764" s="239"/>
      <c r="B764" s="239"/>
      <c r="C764" s="239"/>
      <c r="D764" s="239"/>
      <c r="E764" s="239"/>
      <c r="F764" s="239"/>
      <c r="G764" s="239"/>
      <c r="H764" s="221"/>
      <c r="I764" s="271"/>
      <c r="J764" s="272"/>
      <c r="K764" s="272"/>
      <c r="L764" s="273" t="s">
        <v>718</v>
      </c>
      <c r="M764" s="268"/>
      <c r="N764" s="274">
        <f>SUM(N765)</f>
        <v>0</v>
      </c>
      <c r="O764" s="274">
        <f t="shared" ref="O764:P764" si="157">SUM(O765)</f>
        <v>0</v>
      </c>
      <c r="P764" s="274">
        <f t="shared" si="157"/>
        <v>0</v>
      </c>
      <c r="Q764" s="237"/>
      <c r="R764" s="237"/>
      <c r="S764" s="238"/>
      <c r="T764" s="237"/>
      <c r="U764" s="237"/>
      <c r="V764" s="237"/>
    </row>
    <row r="765" spans="1:22" hidden="1">
      <c r="A765" s="239"/>
      <c r="B765" s="239"/>
      <c r="C765" s="239"/>
      <c r="D765" s="239"/>
      <c r="E765" s="239"/>
      <c r="F765" s="239"/>
      <c r="G765" s="239"/>
      <c r="H765" s="221"/>
      <c r="I765" s="227"/>
      <c r="J765" s="231"/>
      <c r="K765" s="231"/>
      <c r="L765" s="234" t="s">
        <v>671</v>
      </c>
      <c r="M765" s="276">
        <v>4239</v>
      </c>
      <c r="N765" s="223">
        <f t="shared" ref="N765" si="158">O765+P765</f>
        <v>0</v>
      </c>
      <c r="O765" s="223"/>
      <c r="P765" s="223">
        <v>0</v>
      </c>
      <c r="Q765" s="237"/>
      <c r="R765" s="237"/>
      <c r="S765" s="238"/>
      <c r="T765" s="237"/>
      <c r="U765" s="237"/>
      <c r="V765" s="237"/>
    </row>
    <row r="766" spans="1:22" ht="27" hidden="1">
      <c r="H766" s="221">
        <v>3090</v>
      </c>
      <c r="I766" s="228" t="s">
        <v>189</v>
      </c>
      <c r="J766" s="229">
        <v>9</v>
      </c>
      <c r="K766" s="229">
        <v>0</v>
      </c>
      <c r="L766" s="267" t="s">
        <v>351</v>
      </c>
      <c r="M766" s="268"/>
      <c r="N766" s="269">
        <f>+N768</f>
        <v>0</v>
      </c>
      <c r="O766" s="269">
        <f>+O768</f>
        <v>0</v>
      </c>
      <c r="P766" s="269">
        <f>+P768</f>
        <v>0</v>
      </c>
      <c r="Q766" s="237"/>
      <c r="R766" s="237"/>
      <c r="S766" s="238"/>
      <c r="T766" s="237"/>
      <c r="U766" s="237"/>
      <c r="V766" s="237"/>
    </row>
    <row r="767" spans="1:22" hidden="1">
      <c r="A767" s="239"/>
      <c r="B767" s="239"/>
      <c r="C767" s="239"/>
      <c r="D767" s="239"/>
      <c r="E767" s="239"/>
      <c r="F767" s="239"/>
      <c r="G767" s="239"/>
      <c r="H767" s="227"/>
      <c r="I767" s="228"/>
      <c r="J767" s="229"/>
      <c r="K767" s="229"/>
      <c r="L767" s="234" t="s">
        <v>110</v>
      </c>
      <c r="M767" s="220"/>
      <c r="N767" s="235"/>
      <c r="O767" s="235"/>
      <c r="P767" s="235"/>
      <c r="Q767" s="237"/>
      <c r="R767" s="237"/>
      <c r="S767" s="238"/>
      <c r="T767" s="237"/>
      <c r="U767" s="237"/>
      <c r="V767" s="237"/>
    </row>
    <row r="768" spans="1:22" ht="25.5" hidden="1">
      <c r="H768" s="221" t="s">
        <v>354</v>
      </c>
      <c r="I768" s="227" t="s">
        <v>189</v>
      </c>
      <c r="J768" s="231">
        <v>9</v>
      </c>
      <c r="K768" s="231">
        <v>2</v>
      </c>
      <c r="L768" s="266" t="s">
        <v>355</v>
      </c>
      <c r="M768" s="232"/>
      <c r="N768" s="235">
        <f>+N770+N772</f>
        <v>0</v>
      </c>
      <c r="O768" s="235">
        <f>+O770+O772</f>
        <v>0</v>
      </c>
      <c r="P768" s="235">
        <f>+P770+P772</f>
        <v>0</v>
      </c>
      <c r="Q768" s="237"/>
      <c r="R768" s="237"/>
      <c r="S768" s="238"/>
      <c r="T768" s="237"/>
      <c r="U768" s="237"/>
      <c r="V768" s="237"/>
    </row>
    <row r="769" spans="1:22" hidden="1">
      <c r="A769" s="239"/>
      <c r="B769" s="239"/>
      <c r="C769" s="239"/>
      <c r="D769" s="239"/>
      <c r="E769" s="239"/>
      <c r="F769" s="239"/>
      <c r="G769" s="239"/>
      <c r="H769" s="227"/>
      <c r="I769" s="227"/>
      <c r="J769" s="231"/>
      <c r="K769" s="231"/>
      <c r="L769" s="234" t="s">
        <v>108</v>
      </c>
      <c r="M769" s="220"/>
      <c r="N769" s="235"/>
      <c r="O769" s="235"/>
      <c r="P769" s="235"/>
      <c r="Q769" s="237"/>
      <c r="R769" s="237"/>
      <c r="S769" s="238"/>
      <c r="T769" s="237"/>
      <c r="U769" s="237"/>
      <c r="V769" s="237"/>
    </row>
    <row r="770" spans="1:22" ht="40.5" hidden="1">
      <c r="H770" s="221"/>
      <c r="I770" s="271"/>
      <c r="J770" s="272"/>
      <c r="K770" s="272"/>
      <c r="L770" s="273" t="s">
        <v>356</v>
      </c>
      <c r="M770" s="268"/>
      <c r="N770" s="274">
        <f>O770+P770</f>
        <v>0</v>
      </c>
      <c r="O770" s="274">
        <f>SUM(O771)</f>
        <v>0</v>
      </c>
      <c r="P770" s="274">
        <f>SUM(P771)</f>
        <v>0</v>
      </c>
      <c r="Q770" s="237"/>
      <c r="R770" s="237"/>
      <c r="S770" s="238"/>
      <c r="T770" s="237"/>
      <c r="U770" s="237"/>
      <c r="V770" s="237"/>
    </row>
    <row r="771" spans="1:22" hidden="1">
      <c r="A771" s="239"/>
      <c r="B771" s="239"/>
      <c r="C771" s="239"/>
      <c r="D771" s="239"/>
      <c r="E771" s="239"/>
      <c r="F771" s="239"/>
      <c r="G771" s="239"/>
      <c r="H771" s="227"/>
      <c r="I771" s="227"/>
      <c r="J771" s="231"/>
      <c r="K771" s="231"/>
      <c r="L771" s="230" t="s">
        <v>348</v>
      </c>
      <c r="M771" s="226">
        <v>4729</v>
      </c>
      <c r="N771" s="223">
        <f t="shared" ref="N771:N773" si="159">O771+P771</f>
        <v>0</v>
      </c>
      <c r="O771" s="223"/>
      <c r="P771" s="223"/>
      <c r="Q771" s="237"/>
      <c r="R771" s="237"/>
      <c r="S771" s="238"/>
      <c r="T771" s="237"/>
      <c r="U771" s="237"/>
      <c r="V771" s="237"/>
    </row>
    <row r="772" spans="1:22" hidden="1">
      <c r="H772" s="221"/>
      <c r="I772" s="271"/>
      <c r="J772" s="272"/>
      <c r="K772" s="272"/>
      <c r="L772" s="273" t="s">
        <v>357</v>
      </c>
      <c r="M772" s="268"/>
      <c r="N772" s="274">
        <f>O772+P772</f>
        <v>0</v>
      </c>
      <c r="O772" s="274">
        <f>SUM(O773)</f>
        <v>0</v>
      </c>
      <c r="P772" s="274">
        <f>SUM(P773)</f>
        <v>0</v>
      </c>
      <c r="Q772" s="237"/>
      <c r="R772" s="237"/>
      <c r="S772" s="238"/>
      <c r="T772" s="237"/>
      <c r="U772" s="237"/>
      <c r="V772" s="237"/>
    </row>
    <row r="773" spans="1:22" ht="16.5" hidden="1">
      <c r="A773" s="239"/>
      <c r="B773" s="239"/>
      <c r="C773" s="239"/>
      <c r="D773" s="239"/>
      <c r="E773" s="239"/>
      <c r="F773" s="239"/>
      <c r="G773" s="239"/>
      <c r="H773" s="227"/>
      <c r="I773" s="227"/>
      <c r="J773" s="231"/>
      <c r="K773" s="231"/>
      <c r="L773" s="230" t="s">
        <v>117</v>
      </c>
      <c r="M773" s="226">
        <v>4215</v>
      </c>
      <c r="N773" s="223">
        <f t="shared" si="159"/>
        <v>0</v>
      </c>
      <c r="O773" s="233"/>
      <c r="P773" s="233"/>
      <c r="Q773" s="237"/>
      <c r="R773" s="237"/>
      <c r="S773" s="238"/>
      <c r="T773" s="237"/>
      <c r="U773" s="237"/>
      <c r="V773" s="237"/>
    </row>
    <row r="774" spans="1:22" ht="28.5" hidden="1">
      <c r="H774" s="231">
        <v>3100</v>
      </c>
      <c r="I774" s="263" t="s">
        <v>104</v>
      </c>
      <c r="J774" s="264">
        <v>0</v>
      </c>
      <c r="K774" s="264">
        <v>0</v>
      </c>
      <c r="L774" s="260" t="s">
        <v>358</v>
      </c>
      <c r="M774" s="265"/>
      <c r="N774" s="262">
        <f>+N776</f>
        <v>0</v>
      </c>
      <c r="O774" s="262">
        <f>+O776</f>
        <v>0</v>
      </c>
      <c r="P774" s="262">
        <f>+P776</f>
        <v>0</v>
      </c>
      <c r="Q774" s="237"/>
      <c r="R774" s="237"/>
      <c r="S774" s="238"/>
      <c r="T774" s="237"/>
      <c r="U774" s="237"/>
      <c r="V774" s="237"/>
    </row>
    <row r="775" spans="1:22" hidden="1">
      <c r="A775" s="239"/>
      <c r="B775" s="239"/>
      <c r="C775" s="239"/>
      <c r="D775" s="239"/>
      <c r="E775" s="239"/>
      <c r="F775" s="239"/>
      <c r="G775" s="239"/>
      <c r="H775" s="227"/>
      <c r="I775" s="228"/>
      <c r="J775" s="229"/>
      <c r="K775" s="229"/>
      <c r="L775" s="234" t="s">
        <v>108</v>
      </c>
      <c r="M775" s="220"/>
      <c r="N775" s="309"/>
      <c r="O775" s="309"/>
      <c r="P775" s="309"/>
      <c r="Q775" s="237"/>
      <c r="R775" s="237"/>
      <c r="S775" s="238"/>
      <c r="T775" s="237"/>
      <c r="U775" s="237"/>
      <c r="V775" s="237"/>
    </row>
    <row r="776" spans="1:22" hidden="1">
      <c r="H776" s="221">
        <v>3110</v>
      </c>
      <c r="I776" s="228" t="s">
        <v>104</v>
      </c>
      <c r="J776" s="229">
        <v>1</v>
      </c>
      <c r="K776" s="229">
        <v>0</v>
      </c>
      <c r="L776" s="267" t="s">
        <v>365</v>
      </c>
      <c r="M776" s="268"/>
      <c r="N776" s="269">
        <f>+N778</f>
        <v>0</v>
      </c>
      <c r="O776" s="269">
        <f>+O778</f>
        <v>0</v>
      </c>
      <c r="P776" s="269">
        <f>+P778</f>
        <v>0</v>
      </c>
      <c r="Q776" s="237"/>
      <c r="R776" s="237"/>
      <c r="S776" s="238"/>
      <c r="T776" s="237"/>
      <c r="U776" s="237"/>
      <c r="V776" s="237"/>
    </row>
    <row r="777" spans="1:22" hidden="1">
      <c r="A777" s="239"/>
      <c r="B777" s="239"/>
      <c r="C777" s="239"/>
      <c r="D777" s="239"/>
      <c r="E777" s="239"/>
      <c r="F777" s="239"/>
      <c r="G777" s="239"/>
      <c r="H777" s="227"/>
      <c r="I777" s="228"/>
      <c r="J777" s="229"/>
      <c r="K777" s="229"/>
      <c r="L777" s="234" t="s">
        <v>110</v>
      </c>
      <c r="M777" s="220"/>
      <c r="N777" s="235"/>
      <c r="O777" s="235"/>
      <c r="P777" s="235"/>
      <c r="Q777" s="237"/>
      <c r="R777" s="237"/>
      <c r="S777" s="238"/>
      <c r="T777" s="237"/>
      <c r="U777" s="237"/>
      <c r="V777" s="237"/>
    </row>
    <row r="778" spans="1:22" hidden="1">
      <c r="A778" s="239"/>
      <c r="B778" s="239"/>
      <c r="C778" s="239"/>
      <c r="D778" s="239"/>
      <c r="E778" s="239"/>
      <c r="F778" s="239"/>
      <c r="G778" s="239"/>
      <c r="H778" s="221">
        <v>3112</v>
      </c>
      <c r="I778" s="227" t="s">
        <v>104</v>
      </c>
      <c r="J778" s="231">
        <v>1</v>
      </c>
      <c r="K778" s="231">
        <v>2</v>
      </c>
      <c r="L778" s="266" t="s">
        <v>359</v>
      </c>
      <c r="M778" s="232"/>
      <c r="N778" s="235">
        <f>O778+P778-O784</f>
        <v>0</v>
      </c>
      <c r="O778" s="235">
        <f>SUM(O780:O783)</f>
        <v>0</v>
      </c>
      <c r="P778" s="235">
        <f>SUM(P780:P783)</f>
        <v>0</v>
      </c>
      <c r="Q778" s="235"/>
      <c r="R778" s="237"/>
      <c r="S778" s="238"/>
      <c r="T778" s="237"/>
      <c r="U778" s="237"/>
      <c r="V778" s="237"/>
    </row>
    <row r="779" spans="1:22" hidden="1">
      <c r="H779" s="227"/>
      <c r="I779" s="227"/>
      <c r="J779" s="231"/>
      <c r="K779" s="231"/>
      <c r="L779" s="234" t="s">
        <v>108</v>
      </c>
      <c r="M779" s="220"/>
      <c r="N779" s="235"/>
      <c r="O779" s="235"/>
      <c r="P779" s="235"/>
      <c r="Q779" s="237"/>
      <c r="R779" s="237"/>
      <c r="S779" s="238"/>
      <c r="T779" s="237"/>
      <c r="U779" s="237"/>
      <c r="V779" s="237"/>
    </row>
    <row r="780" spans="1:22" hidden="1">
      <c r="H780" s="227"/>
      <c r="I780" s="227"/>
      <c r="J780" s="231"/>
      <c r="K780" s="231"/>
      <c r="L780" s="230" t="s">
        <v>167</v>
      </c>
      <c r="M780" s="276">
        <v>4639</v>
      </c>
      <c r="N780" s="223">
        <f t="shared" ref="N780:N783" si="160">O780+P780</f>
        <v>0</v>
      </c>
      <c r="O780" s="235"/>
      <c r="P780" s="235"/>
      <c r="Q780" s="237"/>
      <c r="R780" s="237"/>
      <c r="S780" s="238"/>
      <c r="T780" s="237"/>
      <c r="U780" s="237"/>
      <c r="V780" s="237"/>
    </row>
    <row r="781" spans="1:22" hidden="1">
      <c r="H781" s="227"/>
      <c r="I781" s="227"/>
      <c r="J781" s="231"/>
      <c r="K781" s="231"/>
      <c r="L781" s="230" t="s">
        <v>646</v>
      </c>
      <c r="M781" s="276">
        <v>4822</v>
      </c>
      <c r="N781" s="223">
        <f t="shared" si="160"/>
        <v>0</v>
      </c>
      <c r="O781" s="235"/>
      <c r="P781" s="235"/>
      <c r="Q781" s="237"/>
      <c r="R781" s="237"/>
      <c r="S781" s="238"/>
      <c r="T781" s="237"/>
      <c r="U781" s="237"/>
      <c r="V781" s="237"/>
    </row>
    <row r="782" spans="1:22" hidden="1">
      <c r="H782" s="227"/>
      <c r="I782" s="227"/>
      <c r="J782" s="231"/>
      <c r="K782" s="231"/>
      <c r="L782" s="230" t="s">
        <v>759</v>
      </c>
      <c r="M782" s="276">
        <v>4823</v>
      </c>
      <c r="N782" s="223">
        <f t="shared" si="160"/>
        <v>0</v>
      </c>
      <c r="O782" s="235"/>
      <c r="P782" s="235"/>
      <c r="Q782" s="237"/>
      <c r="R782" s="237"/>
      <c r="S782" s="238"/>
      <c r="T782" s="237"/>
      <c r="U782" s="237"/>
      <c r="V782" s="237"/>
    </row>
    <row r="783" spans="1:22" hidden="1">
      <c r="A783" s="239"/>
      <c r="B783" s="239"/>
      <c r="C783" s="239"/>
      <c r="D783" s="239"/>
      <c r="E783" s="239"/>
      <c r="F783" s="239"/>
      <c r="G783" s="239"/>
      <c r="H783" s="227"/>
      <c r="I783" s="227"/>
      <c r="J783" s="231"/>
      <c r="K783" s="231"/>
      <c r="L783" s="234" t="s">
        <v>360</v>
      </c>
      <c r="M783" s="220">
        <v>4891</v>
      </c>
      <c r="N783" s="223">
        <f t="shared" si="160"/>
        <v>0</v>
      </c>
      <c r="O783" s="223"/>
      <c r="P783" s="223">
        <v>0</v>
      </c>
      <c r="Q783" s="237"/>
      <c r="R783" s="237"/>
      <c r="S783" s="238"/>
      <c r="T783" s="237"/>
      <c r="U783" s="237"/>
      <c r="V783" s="237"/>
    </row>
    <row r="784" spans="1:22" hidden="1">
      <c r="A784" s="239"/>
      <c r="B784" s="239"/>
      <c r="C784" s="239"/>
      <c r="D784" s="239"/>
      <c r="E784" s="239"/>
      <c r="F784" s="239"/>
      <c r="G784" s="239"/>
      <c r="H784" s="304"/>
      <c r="I784" s="280"/>
      <c r="J784" s="305"/>
      <c r="K784" s="306"/>
      <c r="L784" s="230" t="s">
        <v>362</v>
      </c>
      <c r="M784" s="226" t="s">
        <v>361</v>
      </c>
      <c r="N784" s="223">
        <f>+O784</f>
        <v>0</v>
      </c>
      <c r="O784" s="223"/>
      <c r="P784" s="223"/>
      <c r="Q784" s="237"/>
      <c r="R784" s="237"/>
      <c r="S784" s="238"/>
      <c r="T784" s="237"/>
      <c r="U784" s="237"/>
      <c r="V784" s="237"/>
    </row>
    <row r="785" spans="1:15">
      <c r="N785" s="239"/>
      <c r="O785" s="239"/>
    </row>
    <row r="786" spans="1:15">
      <c r="A786" s="239"/>
      <c r="B786" s="239"/>
      <c r="C786" s="239"/>
      <c r="D786" s="239"/>
      <c r="E786" s="239"/>
      <c r="F786" s="239"/>
      <c r="G786" s="239"/>
      <c r="N786" s="239"/>
      <c r="O786" s="239"/>
    </row>
    <row r="788" spans="1:15">
      <c r="A788" s="239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M788" s="239"/>
      <c r="N788" s="239"/>
      <c r="O788" s="239"/>
    </row>
    <row r="790" spans="1:15">
      <c r="A790" s="239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M790" s="239"/>
      <c r="N790" s="239"/>
      <c r="O790" s="239"/>
    </row>
    <row r="791" spans="1:15">
      <c r="A791" s="239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M791" s="239"/>
      <c r="N791" s="239"/>
      <c r="O791" s="239"/>
    </row>
    <row r="792" spans="1:15">
      <c r="A792" s="239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M792" s="239"/>
      <c r="N792" s="239"/>
      <c r="O792" s="239"/>
    </row>
    <row r="793" spans="1:15">
      <c r="A793" s="239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M793" s="239"/>
      <c r="N793" s="239"/>
      <c r="O793" s="239"/>
    </row>
    <row r="794" spans="1:15">
      <c r="A794" s="239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M794" s="239"/>
      <c r="N794" s="239"/>
      <c r="O794" s="239"/>
    </row>
    <row r="795" spans="1:15">
      <c r="A795" s="239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M795" s="239"/>
      <c r="N795" s="239"/>
      <c r="O795" s="239"/>
    </row>
    <row r="796" spans="1:15">
      <c r="A796" s="239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M796" s="239"/>
      <c r="N796" s="239"/>
      <c r="O796" s="239"/>
    </row>
    <row r="798" spans="1:15">
      <c r="A798" s="239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M798" s="239"/>
      <c r="N798" s="239"/>
      <c r="O798" s="239"/>
    </row>
    <row r="800" spans="1:15">
      <c r="A800" s="239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M800" s="239"/>
      <c r="N800" s="239"/>
      <c r="O800" s="239"/>
    </row>
    <row r="802" spans="12:12" s="239" customFormat="1">
      <c r="L802" s="320"/>
    </row>
    <row r="804" spans="12:12" s="239" customFormat="1">
      <c r="L804" s="320"/>
    </row>
    <row r="805" spans="12:12" s="239" customFormat="1">
      <c r="L805" s="320"/>
    </row>
    <row r="807" spans="12:12" s="239" customFormat="1">
      <c r="L807" s="320"/>
    </row>
    <row r="809" spans="12:12" s="239" customFormat="1">
      <c r="L809" s="320"/>
    </row>
    <row r="811" spans="12:12" s="239" customFormat="1">
      <c r="L811" s="320"/>
    </row>
    <row r="813" spans="12:12" s="239" customFormat="1">
      <c r="L813" s="320"/>
    </row>
    <row r="815" spans="12:12" s="239" customFormat="1">
      <c r="L815" s="320"/>
    </row>
    <row r="817" spans="12:12" s="239" customFormat="1">
      <c r="L817" s="320"/>
    </row>
    <row r="819" spans="12:12" s="239" customFormat="1">
      <c r="L819" s="320"/>
    </row>
    <row r="820" spans="12:12" s="239" customFormat="1">
      <c r="L820" s="320"/>
    </row>
    <row r="822" spans="12:12" s="239" customFormat="1">
      <c r="L822" s="320"/>
    </row>
    <row r="824" spans="12:12" s="239" customFormat="1">
      <c r="L824" s="320"/>
    </row>
    <row r="825" spans="12:12" s="239" customFormat="1">
      <c r="L825" s="320"/>
    </row>
    <row r="827" spans="12:12" s="239" customFormat="1">
      <c r="L827" s="320"/>
    </row>
    <row r="828" spans="12:12" s="239" customFormat="1">
      <c r="L828" s="320"/>
    </row>
    <row r="829" spans="12:12" s="239" customFormat="1">
      <c r="L829" s="320"/>
    </row>
    <row r="830" spans="12:12" s="239" customFormat="1">
      <c r="L830" s="320"/>
    </row>
    <row r="831" spans="12:12" s="239" customFormat="1">
      <c r="L831" s="320"/>
    </row>
    <row r="833" spans="12:12" s="239" customFormat="1">
      <c r="L833" s="320"/>
    </row>
    <row r="835" spans="12:12" s="239" customFormat="1">
      <c r="L835" s="320"/>
    </row>
    <row r="837" spans="12:12" s="239" customFormat="1">
      <c r="L837" s="320"/>
    </row>
    <row r="839" spans="12:12" s="239" customFormat="1">
      <c r="L839" s="320"/>
    </row>
    <row r="841" spans="12:12" s="239" customFormat="1">
      <c r="L841" s="320"/>
    </row>
    <row r="843" spans="12:12" s="239" customFormat="1">
      <c r="L843" s="320"/>
    </row>
    <row r="844" spans="12:12" s="239" customFormat="1">
      <c r="L844" s="320"/>
    </row>
    <row r="845" spans="12:12" s="239" customFormat="1">
      <c r="L845" s="320"/>
    </row>
    <row r="847" spans="12:12" s="239" customFormat="1">
      <c r="L847" s="320"/>
    </row>
    <row r="849" spans="12:12" s="239" customFormat="1">
      <c r="L849" s="320"/>
    </row>
    <row r="851" spans="12:12" s="239" customFormat="1">
      <c r="L851" s="320"/>
    </row>
    <row r="853" spans="12:12" s="239" customFormat="1">
      <c r="L853" s="320"/>
    </row>
    <row r="855" spans="12:12" s="239" customFormat="1">
      <c r="L855" s="320"/>
    </row>
    <row r="857" spans="12:12" s="239" customFormat="1">
      <c r="L857" s="320"/>
    </row>
    <row r="859" spans="12:12" s="239" customFormat="1">
      <c r="L859" s="320"/>
    </row>
    <row r="860" spans="12:12" s="239" customFormat="1">
      <c r="L860" s="320"/>
    </row>
    <row r="862" spans="12:12" s="239" customFormat="1">
      <c r="L862" s="320"/>
    </row>
    <row r="864" spans="12:12" s="239" customFormat="1">
      <c r="L864" s="320"/>
    </row>
    <row r="866" spans="12:12" s="239" customFormat="1">
      <c r="L866" s="320"/>
    </row>
    <row r="868" spans="12:12" s="239" customFormat="1">
      <c r="L868" s="320"/>
    </row>
    <row r="870" spans="12:12" s="239" customFormat="1">
      <c r="L870" s="320"/>
    </row>
    <row r="872" spans="12:12" s="239" customFormat="1">
      <c r="L872" s="320"/>
    </row>
    <row r="873" spans="12:12" s="239" customFormat="1">
      <c r="L873" s="320"/>
    </row>
    <row r="875" spans="12:12" s="239" customFormat="1">
      <c r="L875" s="320"/>
    </row>
    <row r="877" spans="12:12" s="239" customFormat="1">
      <c r="L877" s="320"/>
    </row>
    <row r="879" spans="12:12" s="239" customFormat="1">
      <c r="L879" s="320"/>
    </row>
    <row r="881" spans="12:12" s="239" customFormat="1">
      <c r="L881" s="320"/>
    </row>
    <row r="883" spans="12:12" s="239" customFormat="1">
      <c r="L883" s="320"/>
    </row>
    <row r="885" spans="12:12" s="239" customFormat="1">
      <c r="L885" s="320"/>
    </row>
    <row r="887" spans="12:12" s="239" customFormat="1">
      <c r="L887" s="320"/>
    </row>
    <row r="889" spans="12:12" s="239" customFormat="1">
      <c r="L889" s="320"/>
    </row>
    <row r="891" spans="12:12" s="239" customFormat="1">
      <c r="L891" s="320"/>
    </row>
    <row r="893" spans="12:12" s="239" customFormat="1">
      <c r="L893" s="320"/>
    </row>
    <row r="895" spans="12:12" s="239" customFormat="1">
      <c r="L895" s="320"/>
    </row>
    <row r="897" spans="12:12" s="239" customFormat="1">
      <c r="L897" s="320"/>
    </row>
    <row r="899" spans="12:12" s="239" customFormat="1">
      <c r="L899" s="320"/>
    </row>
    <row r="901" spans="12:12" s="239" customFormat="1">
      <c r="L901" s="320"/>
    </row>
    <row r="903" spans="12:12" s="239" customFormat="1">
      <c r="L903" s="320"/>
    </row>
    <row r="905" spans="12:12" s="239" customFormat="1">
      <c r="L905" s="320"/>
    </row>
    <row r="907" spans="12:12" s="239" customFormat="1">
      <c r="L907" s="320"/>
    </row>
    <row r="908" spans="12:12" s="239" customFormat="1">
      <c r="L908" s="320"/>
    </row>
    <row r="909" spans="12:12" s="239" customFormat="1">
      <c r="L909" s="320"/>
    </row>
    <row r="911" spans="12:12" s="239" customFormat="1">
      <c r="L911" s="320"/>
    </row>
    <row r="913" spans="12:12" s="239" customFormat="1">
      <c r="L913" s="320"/>
    </row>
    <row r="915" spans="12:12" s="239" customFormat="1">
      <c r="L915" s="320"/>
    </row>
    <row r="917" spans="12:12" s="239" customFormat="1">
      <c r="L917" s="320"/>
    </row>
    <row r="918" spans="12:12" s="239" customFormat="1">
      <c r="L918" s="320"/>
    </row>
    <row r="919" spans="12:12" s="239" customFormat="1">
      <c r="L919" s="320"/>
    </row>
    <row r="921" spans="12:12" s="239" customFormat="1">
      <c r="L921" s="320"/>
    </row>
    <row r="923" spans="12:12" s="239" customFormat="1">
      <c r="L923" s="320"/>
    </row>
    <row r="925" spans="12:12" s="239" customFormat="1">
      <c r="L925" s="320"/>
    </row>
    <row r="927" spans="12:12" s="239" customFormat="1">
      <c r="L927" s="320"/>
    </row>
    <row r="928" spans="12:12" s="239" customFormat="1">
      <c r="L928" s="320"/>
    </row>
    <row r="929" spans="12:12" s="239" customFormat="1">
      <c r="L929" s="320"/>
    </row>
    <row r="930" spans="12:12" s="239" customFormat="1">
      <c r="L930" s="320"/>
    </row>
    <row r="931" spans="12:12" s="239" customFormat="1">
      <c r="L931" s="320"/>
    </row>
    <row r="932" spans="12:12" s="239" customFormat="1">
      <c r="L932" s="320"/>
    </row>
    <row r="933" spans="12:12" s="239" customFormat="1">
      <c r="L933" s="320"/>
    </row>
    <row r="934" spans="12:12" s="239" customFormat="1">
      <c r="L934" s="320"/>
    </row>
    <row r="935" spans="12:12" s="239" customFormat="1">
      <c r="L935" s="320"/>
    </row>
    <row r="936" spans="12:12" s="239" customFormat="1">
      <c r="L936" s="320"/>
    </row>
    <row r="938" spans="12:12" s="239" customFormat="1">
      <c r="L938" s="320"/>
    </row>
    <row r="939" spans="12:12" s="239" customFormat="1">
      <c r="L939" s="320"/>
    </row>
    <row r="940" spans="12:12" s="239" customFormat="1">
      <c r="L940" s="320"/>
    </row>
    <row r="941" spans="12:12" s="239" customFormat="1">
      <c r="L941" s="320"/>
    </row>
    <row r="942" spans="12:12" s="239" customFormat="1">
      <c r="L942" s="320"/>
    </row>
    <row r="943" spans="12:12" s="239" customFormat="1">
      <c r="L943" s="320"/>
    </row>
    <row r="944" spans="12:12" s="239" customFormat="1">
      <c r="L944" s="320"/>
    </row>
    <row r="946" spans="12:12" s="239" customFormat="1">
      <c r="L946" s="320"/>
    </row>
    <row r="948" spans="12:12" s="239" customFormat="1">
      <c r="L948" s="320"/>
    </row>
    <row r="950" spans="12:12" s="239" customFormat="1">
      <c r="L950" s="320"/>
    </row>
    <row r="952" spans="12:12" s="239" customFormat="1">
      <c r="L952" s="320"/>
    </row>
    <row r="953" spans="12:12" s="239" customFormat="1">
      <c r="L953" s="320"/>
    </row>
    <row r="954" spans="12:12" s="239" customFormat="1">
      <c r="L954" s="320"/>
    </row>
    <row r="955" spans="12:12" s="239" customFormat="1">
      <c r="L955" s="320"/>
    </row>
    <row r="956" spans="12:12" s="239" customFormat="1">
      <c r="L956" s="320"/>
    </row>
    <row r="957" spans="12:12" s="239" customFormat="1">
      <c r="L957" s="320"/>
    </row>
    <row r="958" spans="12:12" s="239" customFormat="1">
      <c r="L958" s="320"/>
    </row>
    <row r="959" spans="12:12" s="239" customFormat="1">
      <c r="L959" s="320"/>
    </row>
    <row r="960" spans="12:12" s="239" customFormat="1">
      <c r="L960" s="320"/>
    </row>
    <row r="961" spans="12:12" s="239" customFormat="1">
      <c r="L961" s="320"/>
    </row>
    <row r="962" spans="12:12" s="239" customFormat="1">
      <c r="L962" s="320"/>
    </row>
    <row r="963" spans="12:12" s="239" customFormat="1">
      <c r="L963" s="320"/>
    </row>
    <row r="964" spans="12:12" s="239" customFormat="1">
      <c r="L964" s="320"/>
    </row>
    <row r="965" spans="12:12" s="239" customFormat="1">
      <c r="L965" s="320"/>
    </row>
    <row r="966" spans="12:12" s="239" customFormat="1">
      <c r="L966" s="320"/>
    </row>
    <row r="967" spans="12:12" s="239" customFormat="1">
      <c r="L967" s="320"/>
    </row>
    <row r="968" spans="12:12" s="239" customFormat="1">
      <c r="L968" s="320"/>
    </row>
    <row r="969" spans="12:12" s="239" customFormat="1">
      <c r="L969" s="320"/>
    </row>
    <row r="971" spans="12:12" s="239" customFormat="1">
      <c r="L971" s="320"/>
    </row>
    <row r="973" spans="12:12" s="239" customFormat="1">
      <c r="L973" s="320"/>
    </row>
    <row r="975" spans="12:12" s="239" customFormat="1">
      <c r="L975" s="320"/>
    </row>
    <row r="976" spans="12:12" s="239" customFormat="1">
      <c r="L976" s="320"/>
    </row>
    <row r="978" spans="12:12" s="239" customFormat="1">
      <c r="L978" s="320"/>
    </row>
    <row r="980" spans="12:12" s="239" customFormat="1">
      <c r="L980" s="320"/>
    </row>
    <row r="982" spans="12:12" s="239" customFormat="1">
      <c r="L982" s="320"/>
    </row>
    <row r="983" spans="12:12" s="239" customFormat="1">
      <c r="L983" s="320"/>
    </row>
    <row r="984" spans="12:12" s="239" customFormat="1">
      <c r="L984" s="320"/>
    </row>
    <row r="985" spans="12:12" s="239" customFormat="1">
      <c r="L985" s="320"/>
    </row>
    <row r="986" spans="12:12" s="239" customFormat="1">
      <c r="L986" s="320"/>
    </row>
    <row r="987" spans="12:12" s="239" customFormat="1">
      <c r="L987" s="320"/>
    </row>
    <row r="989" spans="12:12" s="239" customFormat="1">
      <c r="L989" s="320"/>
    </row>
    <row r="991" spans="12:12" s="239" customFormat="1">
      <c r="L991" s="320"/>
    </row>
    <row r="993" spans="12:12" s="239" customFormat="1">
      <c r="L993" s="320"/>
    </row>
    <row r="994" spans="12:12" s="239" customFormat="1">
      <c r="L994" s="320"/>
    </row>
    <row r="996" spans="12:12" s="239" customFormat="1">
      <c r="L996" s="320"/>
    </row>
    <row r="997" spans="12:12" s="239" customFormat="1">
      <c r="L997" s="320"/>
    </row>
    <row r="999" spans="12:12" s="239" customFormat="1">
      <c r="L999" s="320"/>
    </row>
    <row r="1000" spans="12:12" s="239" customFormat="1">
      <c r="L1000" s="320"/>
    </row>
    <row r="1001" spans="12:12" s="239" customFormat="1">
      <c r="L1001" s="320"/>
    </row>
    <row r="1003" spans="12:12" s="239" customFormat="1">
      <c r="L1003" s="320"/>
    </row>
    <row r="1004" spans="12:12" s="239" customFormat="1">
      <c r="L1004" s="320"/>
    </row>
    <row r="1005" spans="12:12" s="239" customFormat="1">
      <c r="L1005" s="320"/>
    </row>
    <row r="1007" spans="12:12" s="239" customFormat="1">
      <c r="L1007" s="320"/>
    </row>
    <row r="1008" spans="12:12" s="239" customFormat="1">
      <c r="L1008" s="320"/>
    </row>
    <row r="1010" spans="12:12" s="239" customFormat="1">
      <c r="L1010" s="320"/>
    </row>
    <row r="1012" spans="12:12" s="239" customFormat="1">
      <c r="L1012" s="320"/>
    </row>
    <row r="1014" spans="12:12" s="239" customFormat="1">
      <c r="L1014" s="320"/>
    </row>
    <row r="1015" spans="12:12" s="239" customFormat="1">
      <c r="L1015" s="320"/>
    </row>
    <row r="1017" spans="12:12" s="239" customFormat="1">
      <c r="L1017" s="320"/>
    </row>
    <row r="1019" spans="12:12" s="239" customFormat="1">
      <c r="L1019" s="320"/>
    </row>
    <row r="1021" spans="12:12" s="239" customFormat="1">
      <c r="L1021" s="320"/>
    </row>
    <row r="1023" spans="12:12" s="239" customFormat="1">
      <c r="L1023" s="320"/>
    </row>
    <row r="1024" spans="12:12" s="239" customFormat="1">
      <c r="L1024" s="320"/>
    </row>
    <row r="1025" spans="12:12" s="239" customFormat="1">
      <c r="L1025" s="320"/>
    </row>
    <row r="1027" spans="12:12" s="239" customFormat="1">
      <c r="L1027" s="320"/>
    </row>
    <row r="1029" spans="12:12" s="239" customFormat="1">
      <c r="L1029" s="320"/>
    </row>
    <row r="1030" spans="12:12" s="239" customFormat="1">
      <c r="L1030" s="320"/>
    </row>
    <row r="1031" spans="12:12" s="239" customFormat="1">
      <c r="L1031" s="320"/>
    </row>
    <row r="1033" spans="12:12" s="239" customFormat="1">
      <c r="L1033" s="320"/>
    </row>
    <row r="1035" spans="12:12" s="239" customFormat="1">
      <c r="L1035" s="320"/>
    </row>
    <row r="1037" spans="12:12" s="239" customFormat="1">
      <c r="L1037" s="320"/>
    </row>
    <row r="1039" spans="12:12" s="239" customFormat="1">
      <c r="L1039" s="320"/>
    </row>
    <row r="1041" spans="12:12" s="239" customFormat="1">
      <c r="L1041" s="320"/>
    </row>
    <row r="1043" spans="12:12" s="239" customFormat="1">
      <c r="L1043" s="320"/>
    </row>
    <row r="1045" spans="12:12" s="239" customFormat="1">
      <c r="L1045" s="320"/>
    </row>
    <row r="1047" spans="12:12" s="239" customFormat="1">
      <c r="L1047" s="320"/>
    </row>
    <row r="1049" spans="12:12" s="239" customFormat="1">
      <c r="L1049" s="320"/>
    </row>
    <row r="1051" spans="12:12" s="239" customFormat="1">
      <c r="L1051" s="320"/>
    </row>
    <row r="1052" spans="12:12" s="239" customFormat="1">
      <c r="L1052" s="320"/>
    </row>
    <row r="1054" spans="12:12" s="239" customFormat="1">
      <c r="L1054" s="320"/>
    </row>
    <row r="1056" spans="12:12" s="239" customFormat="1">
      <c r="L1056" s="320"/>
    </row>
    <row r="1058" spans="12:12" s="239" customFormat="1">
      <c r="L1058" s="320"/>
    </row>
    <row r="1059" spans="12:12" s="239" customFormat="1">
      <c r="L1059" s="320"/>
    </row>
    <row r="1061" spans="12:12" s="239" customFormat="1">
      <c r="L1061" s="320"/>
    </row>
    <row r="1062" spans="12:12" s="239" customFormat="1">
      <c r="L1062" s="320"/>
    </row>
    <row r="1064" spans="12:12" s="239" customFormat="1">
      <c r="L1064" s="320"/>
    </row>
    <row r="1066" spans="12:12" s="239" customFormat="1">
      <c r="L1066" s="320"/>
    </row>
    <row r="1068" spans="12:12" s="239" customFormat="1">
      <c r="L1068" s="320"/>
    </row>
    <row r="1069" spans="12:12" s="239" customFormat="1">
      <c r="L1069" s="320"/>
    </row>
    <row r="1070" spans="12:12" s="239" customFormat="1">
      <c r="L1070" s="320"/>
    </row>
    <row r="1072" spans="12:12" s="239" customFormat="1">
      <c r="L1072" s="320"/>
    </row>
    <row r="1073" spans="12:12" s="239" customFormat="1">
      <c r="L1073" s="320"/>
    </row>
    <row r="1075" spans="12:12" s="239" customFormat="1">
      <c r="L1075" s="320"/>
    </row>
    <row r="1076" spans="12:12" s="239" customFormat="1">
      <c r="L1076" s="320"/>
    </row>
    <row r="1077" spans="12:12" s="239" customFormat="1">
      <c r="L1077" s="320"/>
    </row>
    <row r="1079" spans="12:12" s="239" customFormat="1">
      <c r="L1079" s="320"/>
    </row>
    <row r="1081" spans="12:12" s="239" customFormat="1">
      <c r="L1081" s="320"/>
    </row>
    <row r="1083" spans="12:12" s="239" customFormat="1">
      <c r="L1083" s="320"/>
    </row>
    <row r="1085" spans="12:12" s="239" customFormat="1">
      <c r="L1085" s="320"/>
    </row>
    <row r="1086" spans="12:12" s="239" customFormat="1">
      <c r="L1086" s="320"/>
    </row>
    <row r="1087" spans="12:12" s="239" customFormat="1">
      <c r="L1087" s="320"/>
    </row>
    <row r="1088" spans="12:12" s="239" customFormat="1">
      <c r="L1088" s="320"/>
    </row>
    <row r="1089" spans="12:12" s="239" customFormat="1">
      <c r="L1089" s="320"/>
    </row>
    <row r="1091" spans="12:12" s="239" customFormat="1">
      <c r="L1091" s="320"/>
    </row>
    <row r="1092" spans="12:12" s="239" customFormat="1">
      <c r="L1092" s="320"/>
    </row>
    <row r="1093" spans="12:12" s="239" customFormat="1">
      <c r="L1093" s="320"/>
    </row>
    <row r="1095" spans="12:12" s="239" customFormat="1">
      <c r="L1095" s="320"/>
    </row>
    <row r="1096" spans="12:12" s="239" customFormat="1">
      <c r="L1096" s="320"/>
    </row>
    <row r="1097" spans="12:12" s="239" customFormat="1">
      <c r="L1097" s="320"/>
    </row>
    <row r="1099" spans="12:12" s="239" customFormat="1">
      <c r="L1099" s="320"/>
    </row>
    <row r="1101" spans="12:12" s="239" customFormat="1">
      <c r="L1101" s="320"/>
    </row>
    <row r="1103" spans="12:12" s="239" customFormat="1">
      <c r="L1103" s="320"/>
    </row>
    <row r="1105" spans="12:12" s="239" customFormat="1">
      <c r="L1105" s="320"/>
    </row>
    <row r="1107" spans="12:12" s="239" customFormat="1">
      <c r="L1107" s="320"/>
    </row>
    <row r="1109" spans="12:12" s="239" customFormat="1">
      <c r="L1109" s="320"/>
    </row>
    <row r="1111" spans="12:12" s="239" customFormat="1">
      <c r="L1111" s="320"/>
    </row>
    <row r="1113" spans="12:12" s="239" customFormat="1">
      <c r="L1113" s="320"/>
    </row>
    <row r="1114" spans="12:12" s="239" customFormat="1">
      <c r="L1114" s="320"/>
    </row>
    <row r="1116" spans="12:12" s="239" customFormat="1">
      <c r="L1116" s="320"/>
    </row>
    <row r="1117" spans="12:12" s="239" customFormat="1">
      <c r="L1117" s="320"/>
    </row>
    <row r="1119" spans="12:12" s="239" customFormat="1">
      <c r="L1119" s="320"/>
    </row>
    <row r="1121" spans="12:12" s="239" customFormat="1">
      <c r="L1121" s="320"/>
    </row>
    <row r="1123" spans="12:12" s="239" customFormat="1">
      <c r="L1123" s="320"/>
    </row>
    <row r="1125" spans="12:12" s="239" customFormat="1">
      <c r="L1125" s="320"/>
    </row>
    <row r="1126" spans="12:12" s="239" customFormat="1">
      <c r="L1126" s="320"/>
    </row>
    <row r="1127" spans="12:12" s="239" customFormat="1">
      <c r="L1127" s="320"/>
    </row>
    <row r="1128" spans="12:12" s="239" customFormat="1">
      <c r="L1128" s="320"/>
    </row>
    <row r="1129" spans="12:12" s="239" customFormat="1">
      <c r="L1129" s="320"/>
    </row>
    <row r="1130" spans="12:12" s="239" customFormat="1">
      <c r="L1130" s="320"/>
    </row>
    <row r="1131" spans="12:12" s="239" customFormat="1">
      <c r="L1131" s="320"/>
    </row>
    <row r="1133" spans="12:12" s="239" customFormat="1">
      <c r="L1133" s="320"/>
    </row>
    <row r="1135" spans="12:12" s="239" customFormat="1">
      <c r="L1135" s="320"/>
    </row>
    <row r="1137" spans="12:12" s="239" customFormat="1">
      <c r="L1137" s="320"/>
    </row>
    <row r="1139" spans="12:12" s="239" customFormat="1">
      <c r="L1139" s="320"/>
    </row>
    <row r="1140" spans="12:12" s="239" customFormat="1">
      <c r="L1140" s="320"/>
    </row>
    <row r="1142" spans="12:12" s="239" customFormat="1">
      <c r="L1142" s="320"/>
    </row>
    <row r="1144" spans="12:12" s="239" customFormat="1">
      <c r="L1144" s="320"/>
    </row>
    <row r="1146" spans="12:12" s="239" customFormat="1">
      <c r="L1146" s="320"/>
    </row>
    <row r="1148" spans="12:12" s="239" customFormat="1">
      <c r="L1148" s="320"/>
    </row>
    <row r="1150" spans="12:12" s="239" customFormat="1">
      <c r="L1150" s="320"/>
    </row>
    <row r="1152" spans="12:12" s="239" customFormat="1">
      <c r="L1152" s="320"/>
    </row>
    <row r="1154" spans="12:12" s="239" customFormat="1">
      <c r="L1154" s="320"/>
    </row>
    <row r="1155" spans="12:12" s="239" customFormat="1">
      <c r="L1155" s="320"/>
    </row>
    <row r="1157" spans="12:12" s="239" customFormat="1">
      <c r="L1157" s="320"/>
    </row>
    <row r="1159" spans="12:12" s="239" customFormat="1">
      <c r="L1159" s="320"/>
    </row>
    <row r="1160" spans="12:12" s="239" customFormat="1">
      <c r="L1160" s="320"/>
    </row>
    <row r="1162" spans="12:12" s="239" customFormat="1">
      <c r="L1162" s="320"/>
    </row>
    <row r="1163" spans="12:12" s="239" customFormat="1">
      <c r="L1163" s="320"/>
    </row>
    <row r="1164" spans="12:12" s="239" customFormat="1">
      <c r="L1164" s="320"/>
    </row>
    <row r="1165" spans="12:12" s="239" customFormat="1">
      <c r="L1165" s="320"/>
    </row>
    <row r="1166" spans="12:12" s="239" customFormat="1">
      <c r="L1166" s="320"/>
    </row>
    <row r="1168" spans="12:12" s="239" customFormat="1">
      <c r="L1168" s="320"/>
    </row>
    <row r="1170" spans="12:12" s="239" customFormat="1">
      <c r="L1170" s="320"/>
    </row>
    <row r="1172" spans="12:12" s="239" customFormat="1">
      <c r="L1172" s="320"/>
    </row>
    <row r="1174" spans="12:12" s="239" customFormat="1">
      <c r="L1174" s="320"/>
    </row>
    <row r="1176" spans="12:12" s="239" customFormat="1">
      <c r="L1176" s="320"/>
    </row>
    <row r="1178" spans="12:12" s="239" customFormat="1">
      <c r="L1178" s="320"/>
    </row>
    <row r="1179" spans="12:12" s="239" customFormat="1">
      <c r="L1179" s="320"/>
    </row>
    <row r="1180" spans="12:12" s="239" customFormat="1">
      <c r="L1180" s="320"/>
    </row>
    <row r="1182" spans="12:12" s="239" customFormat="1">
      <c r="L1182" s="320"/>
    </row>
    <row r="1184" spans="12:12" s="239" customFormat="1">
      <c r="L1184" s="320"/>
    </row>
    <row r="1186" spans="12:12" s="239" customFormat="1">
      <c r="L1186" s="320"/>
    </row>
    <row r="1188" spans="12:12" s="239" customFormat="1">
      <c r="L1188" s="320"/>
    </row>
    <row r="1190" spans="12:12" s="239" customFormat="1">
      <c r="L1190" s="320"/>
    </row>
    <row r="1192" spans="12:12" s="239" customFormat="1">
      <c r="L1192" s="320"/>
    </row>
    <row r="1194" spans="12:12" s="239" customFormat="1">
      <c r="L1194" s="320"/>
    </row>
    <row r="1195" spans="12:12" s="239" customFormat="1">
      <c r="L1195" s="320"/>
    </row>
    <row r="1197" spans="12:12" s="239" customFormat="1">
      <c r="L1197" s="320"/>
    </row>
    <row r="1199" spans="12:12" s="239" customFormat="1">
      <c r="L1199" s="320"/>
    </row>
    <row r="1201" spans="12:12" s="239" customFormat="1">
      <c r="L1201" s="320"/>
    </row>
    <row r="1203" spans="12:12" s="239" customFormat="1">
      <c r="L1203" s="320"/>
    </row>
    <row r="1205" spans="12:12" s="239" customFormat="1">
      <c r="L1205" s="320"/>
    </row>
    <row r="1207" spans="12:12" s="239" customFormat="1">
      <c r="L1207" s="320"/>
    </row>
    <row r="1208" spans="12:12" s="239" customFormat="1">
      <c r="L1208" s="320"/>
    </row>
    <row r="1210" spans="12:12" s="239" customFormat="1">
      <c r="L1210" s="320"/>
    </row>
    <row r="1212" spans="12:12" s="239" customFormat="1">
      <c r="L1212" s="320"/>
    </row>
    <row r="1214" spans="12:12" s="239" customFormat="1">
      <c r="L1214" s="320"/>
    </row>
    <row r="1216" spans="12:12" s="239" customFormat="1">
      <c r="L1216" s="320"/>
    </row>
    <row r="1218" spans="12:12" s="239" customFormat="1">
      <c r="L1218" s="320"/>
    </row>
    <row r="1220" spans="12:12" s="239" customFormat="1">
      <c r="L1220" s="320"/>
    </row>
    <row r="1222" spans="12:12" s="239" customFormat="1">
      <c r="L1222" s="320"/>
    </row>
    <row r="1224" spans="12:12" s="239" customFormat="1">
      <c r="L1224" s="320"/>
    </row>
    <row r="1226" spans="12:12" s="239" customFormat="1">
      <c r="L1226" s="320"/>
    </row>
    <row r="1228" spans="12:12" s="239" customFormat="1">
      <c r="L1228" s="320"/>
    </row>
    <row r="1230" spans="12:12" s="239" customFormat="1">
      <c r="L1230" s="320"/>
    </row>
    <row r="1232" spans="12:12" s="239" customFormat="1">
      <c r="L1232" s="320"/>
    </row>
    <row r="1234" spans="12:12" s="239" customFormat="1">
      <c r="L1234" s="320"/>
    </row>
    <row r="1236" spans="12:12" s="239" customFormat="1">
      <c r="L1236" s="320"/>
    </row>
    <row r="1238" spans="12:12" s="239" customFormat="1">
      <c r="L1238" s="320"/>
    </row>
    <row r="1240" spans="12:12" s="239" customFormat="1">
      <c r="L1240" s="320"/>
    </row>
    <row r="1242" spans="12:12" s="239" customFormat="1">
      <c r="L1242" s="320"/>
    </row>
    <row r="1243" spans="12:12" s="239" customFormat="1">
      <c r="L1243" s="320"/>
    </row>
    <row r="1244" spans="12:12" s="239" customFormat="1">
      <c r="L1244" s="320"/>
    </row>
    <row r="1246" spans="12:12" s="239" customFormat="1">
      <c r="L1246" s="320"/>
    </row>
    <row r="1248" spans="12:12" s="239" customFormat="1">
      <c r="L1248" s="320"/>
    </row>
    <row r="1250" spans="12:12" s="239" customFormat="1">
      <c r="L1250" s="320"/>
    </row>
    <row r="1252" spans="12:12" s="239" customFormat="1">
      <c r="L1252" s="320"/>
    </row>
    <row r="1253" spans="12:12" s="239" customFormat="1">
      <c r="L1253" s="320"/>
    </row>
    <row r="1254" spans="12:12" s="239" customFormat="1">
      <c r="L1254" s="320"/>
    </row>
    <row r="1256" spans="12:12" s="239" customFormat="1">
      <c r="L1256" s="320"/>
    </row>
    <row r="1258" spans="12:12" s="239" customFormat="1">
      <c r="L1258" s="320"/>
    </row>
    <row r="1260" spans="12:12" s="239" customFormat="1">
      <c r="L1260" s="320"/>
    </row>
    <row r="1262" spans="12:12" s="239" customFormat="1">
      <c r="L1262" s="320"/>
    </row>
    <row r="1263" spans="12:12" s="239" customFormat="1">
      <c r="L1263" s="320"/>
    </row>
    <row r="1264" spans="12:12" s="239" customFormat="1">
      <c r="L1264" s="320"/>
    </row>
    <row r="1265" spans="12:12" s="239" customFormat="1">
      <c r="L1265" s="320"/>
    </row>
    <row r="1266" spans="12:12" s="239" customFormat="1">
      <c r="L1266" s="320"/>
    </row>
    <row r="1267" spans="12:12" s="239" customFormat="1">
      <c r="L1267" s="320"/>
    </row>
    <row r="1268" spans="12:12" s="239" customFormat="1">
      <c r="L1268" s="320"/>
    </row>
    <row r="1269" spans="12:12" s="239" customFormat="1">
      <c r="L1269" s="320"/>
    </row>
    <row r="1270" spans="12:12" s="239" customFormat="1">
      <c r="L1270" s="320"/>
    </row>
    <row r="1271" spans="12:12" s="239" customFormat="1">
      <c r="L1271" s="320"/>
    </row>
    <row r="1273" spans="12:12" s="239" customFormat="1">
      <c r="L1273" s="320"/>
    </row>
    <row r="1274" spans="12:12" s="239" customFormat="1">
      <c r="L1274" s="320"/>
    </row>
    <row r="1275" spans="12:12" s="239" customFormat="1">
      <c r="L1275" s="320"/>
    </row>
    <row r="1276" spans="12:12" s="239" customFormat="1">
      <c r="L1276" s="320"/>
    </row>
    <row r="1277" spans="12:12" s="239" customFormat="1">
      <c r="L1277" s="320"/>
    </row>
    <row r="1278" spans="12:12" s="239" customFormat="1">
      <c r="L1278" s="320"/>
    </row>
    <row r="1279" spans="12:12" s="239" customFormat="1">
      <c r="L1279" s="320"/>
    </row>
    <row r="1281" spans="12:12" s="239" customFormat="1">
      <c r="L1281" s="320"/>
    </row>
    <row r="1283" spans="12:12" s="239" customFormat="1">
      <c r="L1283" s="320"/>
    </row>
    <row r="1285" spans="12:12" s="239" customFormat="1">
      <c r="L1285" s="320"/>
    </row>
    <row r="1287" spans="12:12" s="239" customFormat="1">
      <c r="L1287" s="320"/>
    </row>
    <row r="1288" spans="12:12" s="239" customFormat="1">
      <c r="L1288" s="320"/>
    </row>
    <row r="1289" spans="12:12" s="239" customFormat="1">
      <c r="L1289" s="320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6" type="noConversion"/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31</vt:i4>
      </vt:variant>
    </vt:vector>
  </HeadingPairs>
  <TitlesOfParts>
    <vt:vector size="48" baseType="lpstr">
      <vt:lpstr>CP</vt:lpstr>
      <vt:lpstr>havelvac 3</vt:lpstr>
      <vt:lpstr>Hashvt</vt:lpstr>
      <vt:lpstr>havelvac 6 varchakan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3'!Print_Area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'havelvac 3'!Print_Titles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2026-03-13T06:37:09Z</cp:lastPrinted>
  <dcterms:created xsi:type="dcterms:W3CDTF">2016-09-08T08:35:47Z</dcterms:created>
  <dcterms:modified xsi:type="dcterms:W3CDTF">2026-03-20T11:08:54Z</dcterms:modified>
</cp:coreProperties>
</file>