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uhi\Desktop\066-Ն ԱՐՄԱՎԻՐ\"/>
    </mc:Choice>
  </mc:AlternateContent>
  <xr:revisionPtr revIDLastSave="0" documentId="13_ncr:1_{76E0A01F-D7E8-47FE-9E90-5871D0E86557}" xr6:coauthVersionLast="47" xr6:coauthVersionMax="47" xr10:uidLastSave="{00000000-0000-0000-0000-000000000000}"/>
  <bookViews>
    <workbookView xWindow="6855" yWindow="43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2" sheetId="10" r:id="rId3"/>
    <sheet name="հատված 3" sheetId="12" state="hidden" r:id="rId4"/>
    <sheet name="հատված 6" sheetId="14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5" i="14" l="1"/>
  <c r="G331" i="14" l="1"/>
  <c r="H209" i="14"/>
  <c r="H154" i="10"/>
  <c r="F405" i="14" l="1"/>
  <c r="G404" i="14"/>
  <c r="G403" i="14" s="1"/>
  <c r="G402" i="14" s="1"/>
  <c r="F404" i="14"/>
  <c r="F403" i="14" s="1"/>
  <c r="F402" i="14" s="1"/>
  <c r="H403" i="14"/>
  <c r="H402" i="14" s="1"/>
  <c r="H401" i="14" s="1"/>
  <c r="F401" i="14"/>
  <c r="F400" i="14"/>
  <c r="F399" i="14"/>
  <c r="H398" i="14"/>
  <c r="G398" i="14"/>
  <c r="F397" i="14"/>
  <c r="F396" i="14" s="1"/>
  <c r="H396" i="14"/>
  <c r="G396" i="14"/>
  <c r="F395" i="14"/>
  <c r="F394" i="14"/>
  <c r="H392" i="14"/>
  <c r="H391" i="14" s="1"/>
  <c r="G392" i="14"/>
  <c r="G391" i="14"/>
  <c r="F390" i="14"/>
  <c r="F389" i="14" s="1"/>
  <c r="H389" i="14"/>
  <c r="G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/>
  <c r="H378" i="14"/>
  <c r="F377" i="14"/>
  <c r="F376" i="14"/>
  <c r="F375" i="14" s="1"/>
  <c r="H375" i="14"/>
  <c r="G375" i="14"/>
  <c r="F374" i="14"/>
  <c r="F373" i="14" s="1"/>
  <c r="H373" i="14"/>
  <c r="G373" i="14"/>
  <c r="F372" i="14"/>
  <c r="H371" i="14"/>
  <c r="G371" i="14"/>
  <c r="F371" i="14"/>
  <c r="F370" i="14"/>
  <c r="F369" i="14"/>
  <c r="H367" i="14"/>
  <c r="H366" i="14" s="1"/>
  <c r="G367" i="14"/>
  <c r="G366" i="14" s="1"/>
  <c r="F365" i="14"/>
  <c r="F364" i="14"/>
  <c r="H363" i="14"/>
  <c r="G363" i="14"/>
  <c r="F362" i="14"/>
  <c r="F361" i="14"/>
  <c r="F360" i="14" s="1"/>
  <c r="H360" i="14"/>
  <c r="G360" i="14"/>
  <c r="F359" i="14"/>
  <c r="F358" i="14"/>
  <c r="F356" i="14" s="1"/>
  <c r="H356" i="14"/>
  <c r="G356" i="14"/>
  <c r="F355" i="14"/>
  <c r="F354" i="14"/>
  <c r="F353" i="14"/>
  <c r="F352" i="14"/>
  <c r="F351" i="14"/>
  <c r="F350" i="14"/>
  <c r="H348" i="14"/>
  <c r="H347" i="14" s="1"/>
  <c r="G348" i="14"/>
  <c r="G347" i="14"/>
  <c r="F345" i="14"/>
  <c r="F344" i="14" s="1"/>
  <c r="H344" i="14"/>
  <c r="G344" i="14"/>
  <c r="F343" i="14"/>
  <c r="F342" i="14" s="1"/>
  <c r="H342" i="14"/>
  <c r="G342" i="14"/>
  <c r="F341" i="14"/>
  <c r="F340" i="14"/>
  <c r="F339" i="14"/>
  <c r="H338" i="14"/>
  <c r="G338" i="14"/>
  <c r="F338" i="14"/>
  <c r="F337" i="14"/>
  <c r="F336" i="14"/>
  <c r="F335" i="14"/>
  <c r="F334" i="14" s="1"/>
  <c r="H334" i="14"/>
  <c r="G334" i="14"/>
  <c r="F333" i="14"/>
  <c r="F332" i="14"/>
  <c r="F331" i="14"/>
  <c r="F330" i="14"/>
  <c r="F329" i="14"/>
  <c r="H327" i="14"/>
  <c r="G327" i="14"/>
  <c r="F327" i="14" s="1"/>
  <c r="F325" i="14"/>
  <c r="G322" i="14"/>
  <c r="F322" i="14" s="1"/>
  <c r="F321" i="14"/>
  <c r="F320" i="14"/>
  <c r="F317" i="14" s="1"/>
  <c r="H317" i="14"/>
  <c r="G317" i="14"/>
  <c r="G314" i="14"/>
  <c r="F314" i="14" s="1"/>
  <c r="F313" i="14" s="1"/>
  <c r="H313" i="14"/>
  <c r="F311" i="14"/>
  <c r="F310" i="14"/>
  <c r="F308" i="14" s="1"/>
  <c r="H308" i="14"/>
  <c r="G308" i="14"/>
  <c r="F307" i="14"/>
  <c r="F305" i="14" s="1"/>
  <c r="H305" i="14"/>
  <c r="G305" i="14"/>
  <c r="F304" i="14"/>
  <c r="F302" i="14" s="1"/>
  <c r="H302" i="14"/>
  <c r="G302" i="14"/>
  <c r="F301" i="14"/>
  <c r="F300" i="14"/>
  <c r="F299" i="14"/>
  <c r="F298" i="14"/>
  <c r="F296" i="14" s="1"/>
  <c r="H296" i="14"/>
  <c r="G296" i="14"/>
  <c r="F295" i="14"/>
  <c r="F294" i="14"/>
  <c r="F293" i="14"/>
  <c r="F292" i="14"/>
  <c r="H290" i="14"/>
  <c r="G290" i="14"/>
  <c r="F289" i="14"/>
  <c r="F288" i="14"/>
  <c r="F287" i="14"/>
  <c r="F285" i="14" s="1"/>
  <c r="H285" i="14"/>
  <c r="G285" i="14"/>
  <c r="F282" i="14"/>
  <c r="F281" i="14"/>
  <c r="F279" i="14" s="1"/>
  <c r="F277" i="14" s="1"/>
  <c r="H279" i="14"/>
  <c r="H277" i="14" s="1"/>
  <c r="G279" i="14"/>
  <c r="G277" i="14"/>
  <c r="F276" i="14"/>
  <c r="F274" i="14" s="1"/>
  <c r="H274" i="14"/>
  <c r="G274" i="14"/>
  <c r="F273" i="14"/>
  <c r="F270" i="14" s="1"/>
  <c r="F269" i="14" s="1"/>
  <c r="H270" i="14"/>
  <c r="H269" i="14" s="1"/>
  <c r="G270" i="14"/>
  <c r="G269" i="14" s="1"/>
  <c r="F268" i="14"/>
  <c r="E268" i="14"/>
  <c r="F267" i="14"/>
  <c r="F266" i="14"/>
  <c r="F265" i="14"/>
  <c r="H263" i="14"/>
  <c r="H261" i="14" s="1"/>
  <c r="G263" i="14"/>
  <c r="G261" i="14" s="1"/>
  <c r="F260" i="14"/>
  <c r="F258" i="14" s="1"/>
  <c r="H258" i="14"/>
  <c r="G258" i="14"/>
  <c r="F257" i="14"/>
  <c r="F255" i="14" s="1"/>
  <c r="H255" i="14"/>
  <c r="G255" i="14"/>
  <c r="F252" i="14"/>
  <c r="F250" i="14" s="1"/>
  <c r="H250" i="14"/>
  <c r="G250" i="14"/>
  <c r="F249" i="14"/>
  <c r="F247" i="14" s="1"/>
  <c r="H247" i="14"/>
  <c r="G247" i="14"/>
  <c r="F246" i="14"/>
  <c r="F244" i="14" s="1"/>
  <c r="H244" i="14"/>
  <c r="G244" i="14"/>
  <c r="F243" i="14"/>
  <c r="H241" i="14"/>
  <c r="G241" i="14"/>
  <c r="F241" i="14"/>
  <c r="F240" i="14"/>
  <c r="F238" i="14" s="1"/>
  <c r="H238" i="14"/>
  <c r="G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H217" i="14"/>
  <c r="H215" i="14" s="1"/>
  <c r="G217" i="14"/>
  <c r="F217" i="14" s="1"/>
  <c r="F215" i="14" s="1"/>
  <c r="F212" i="14"/>
  <c r="F211" i="14"/>
  <c r="F209" i="14" s="1"/>
  <c r="F207" i="14" s="1"/>
  <c r="G209" i="14"/>
  <c r="G207" i="14" s="1"/>
  <c r="H207" i="14"/>
  <c r="F206" i="14"/>
  <c r="F205" i="14"/>
  <c r="F204" i="14"/>
  <c r="F203" i="14"/>
  <c r="F202" i="14"/>
  <c r="F201" i="14"/>
  <c r="F200" i="14"/>
  <c r="H198" i="14"/>
  <c r="G198" i="14"/>
  <c r="F197" i="14"/>
  <c r="F196" i="14"/>
  <c r="F195" i="14"/>
  <c r="F194" i="14"/>
  <c r="H192" i="14"/>
  <c r="G192" i="14"/>
  <c r="F191" i="14"/>
  <c r="F189" i="14" s="1"/>
  <c r="H189" i="14"/>
  <c r="G189" i="14"/>
  <c r="F188" i="14"/>
  <c r="F187" i="14"/>
  <c r="F186" i="14"/>
  <c r="F185" i="14"/>
  <c r="F184" i="14"/>
  <c r="F183" i="14"/>
  <c r="F182" i="14"/>
  <c r="H180" i="14"/>
  <c r="G180" i="14"/>
  <c r="G178" i="14" s="1"/>
  <c r="H178" i="14"/>
  <c r="F177" i="14"/>
  <c r="F176" i="14"/>
  <c r="F175" i="14"/>
  <c r="H173" i="14"/>
  <c r="G173" i="14"/>
  <c r="F172" i="14"/>
  <c r="F171" i="14"/>
  <c r="F170" i="14"/>
  <c r="F169" i="14"/>
  <c r="F168" i="14"/>
  <c r="F167" i="14"/>
  <c r="H165" i="14"/>
  <c r="G165" i="14"/>
  <c r="F164" i="14"/>
  <c r="H162" i="14"/>
  <c r="H154" i="14" s="1"/>
  <c r="G162" i="14"/>
  <c r="F162" i="14" s="1"/>
  <c r="F161" i="14"/>
  <c r="F160" i="14"/>
  <c r="F159" i="14"/>
  <c r="G157" i="14"/>
  <c r="G154" i="14" s="1"/>
  <c r="F154" i="14" s="1"/>
  <c r="F157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F129" i="14" s="1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F98" i="14" s="1"/>
  <c r="F96" i="14" s="1"/>
  <c r="H98" i="14"/>
  <c r="H96" i="14" s="1"/>
  <c r="G98" i="14"/>
  <c r="G96" i="14" s="1"/>
  <c r="F95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G75" i="14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D237" i="12"/>
  <c r="D236" i="12"/>
  <c r="D235" i="12"/>
  <c r="D234" i="12"/>
  <c r="F232" i="12"/>
  <c r="D231" i="12"/>
  <c r="D229" i="12" s="1"/>
  <c r="F229" i="12"/>
  <c r="D228" i="12"/>
  <c r="D227" i="12"/>
  <c r="D226" i="12"/>
  <c r="F224" i="12"/>
  <c r="D223" i="12"/>
  <c r="F221" i="12"/>
  <c r="D220" i="12"/>
  <c r="D219" i="12"/>
  <c r="D218" i="12"/>
  <c r="F216" i="12"/>
  <c r="D213" i="12"/>
  <c r="D211" i="12" s="1"/>
  <c r="F211" i="12"/>
  <c r="D210" i="12"/>
  <c r="D209" i="12"/>
  <c r="D208" i="12"/>
  <c r="D207" i="12"/>
  <c r="F205" i="12"/>
  <c r="D205" i="12"/>
  <c r="D204" i="12"/>
  <c r="F202" i="12"/>
  <c r="D202" i="12"/>
  <c r="D201" i="12"/>
  <c r="D200" i="12"/>
  <c r="A200" i="12"/>
  <c r="D199" i="12"/>
  <c r="D198" i="12"/>
  <c r="F196" i="12"/>
  <c r="D195" i="12"/>
  <c r="D194" i="12"/>
  <c r="D193" i="12"/>
  <c r="D192" i="12"/>
  <c r="F190" i="12"/>
  <c r="D189" i="12"/>
  <c r="D188" i="12"/>
  <c r="D185" i="12" s="1"/>
  <c r="D187" i="12"/>
  <c r="F185" i="12"/>
  <c r="D184" i="12"/>
  <c r="D183" i="12"/>
  <c r="D182" i="12"/>
  <c r="F180" i="12"/>
  <c r="F178" i="12" s="1"/>
  <c r="D175" i="12"/>
  <c r="D174" i="12"/>
  <c r="D172" i="12" s="1"/>
  <c r="F172" i="12"/>
  <c r="E172" i="12"/>
  <c r="D171" i="12"/>
  <c r="D169" i="12" s="1"/>
  <c r="E169" i="12"/>
  <c r="D168" i="12"/>
  <c r="E166" i="12"/>
  <c r="D166" i="12"/>
  <c r="D165" i="12"/>
  <c r="D162" i="12" s="1"/>
  <c r="D164" i="12"/>
  <c r="E162" i="12"/>
  <c r="D161" i="12"/>
  <c r="D159" i="12" s="1"/>
  <c r="E159" i="12"/>
  <c r="E147" i="12" s="1"/>
  <c r="D158" i="12"/>
  <c r="D157" i="12"/>
  <c r="D156" i="12"/>
  <c r="D153" i="12" s="1"/>
  <c r="D155" i="12"/>
  <c r="E153" i="12"/>
  <c r="D152" i="12"/>
  <c r="D149" i="12" s="1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D134" i="12"/>
  <c r="D131" i="12"/>
  <c r="D130" i="12"/>
  <c r="D129" i="12"/>
  <c r="D128" i="12"/>
  <c r="D127" i="12"/>
  <c r="D126" i="12"/>
  <c r="E124" i="12"/>
  <c r="E123" i="12"/>
  <c r="D123" i="12" s="1"/>
  <c r="D122" i="12"/>
  <c r="D121" i="12"/>
  <c r="D119" i="12"/>
  <c r="D118" i="12"/>
  <c r="D115" i="12"/>
  <c r="D114" i="12"/>
  <c r="E112" i="12"/>
  <c r="D111" i="12"/>
  <c r="D108" i="12" s="1"/>
  <c r="D110" i="12"/>
  <c r="E108" i="12"/>
  <c r="D105" i="12"/>
  <c r="D104" i="12"/>
  <c r="E102" i="12"/>
  <c r="D101" i="12"/>
  <c r="D100" i="12"/>
  <c r="E98" i="12"/>
  <c r="E96" i="12" s="1"/>
  <c r="D95" i="12"/>
  <c r="D94" i="12"/>
  <c r="D93" i="12"/>
  <c r="E91" i="12"/>
  <c r="D90" i="12"/>
  <c r="D89" i="12"/>
  <c r="E87" i="12"/>
  <c r="D86" i="12"/>
  <c r="D83" i="12" s="1"/>
  <c r="D85" i="12"/>
  <c r="E83" i="12"/>
  <c r="D80" i="12"/>
  <c r="D79" i="12"/>
  <c r="D78" i="12"/>
  <c r="D77" i="12"/>
  <c r="D76" i="12"/>
  <c r="D75" i="12"/>
  <c r="D74" i="12"/>
  <c r="D73" i="12"/>
  <c r="D71" i="12" s="1"/>
  <c r="E71" i="12"/>
  <c r="D70" i="12"/>
  <c r="D69" i="12"/>
  <c r="D67" i="12" s="1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2" i="12"/>
  <c r="E40" i="12"/>
  <c r="E38" i="12" s="1"/>
  <c r="D37" i="12"/>
  <c r="E35" i="12"/>
  <c r="D35" i="12"/>
  <c r="D34" i="12"/>
  <c r="E32" i="12"/>
  <c r="D32" i="12"/>
  <c r="D31" i="12"/>
  <c r="D30" i="12"/>
  <c r="D29" i="12"/>
  <c r="E27" i="12"/>
  <c r="E25" i="12" s="1"/>
  <c r="D27" i="12"/>
  <c r="D25" i="12" s="1"/>
  <c r="D102" i="12" l="1"/>
  <c r="E132" i="12"/>
  <c r="F102" i="14"/>
  <c r="F150" i="14"/>
  <c r="F213" i="14"/>
  <c r="G283" i="14"/>
  <c r="E81" i="12"/>
  <c r="D87" i="12"/>
  <c r="D81" i="12" s="1"/>
  <c r="D124" i="12"/>
  <c r="D138" i="12"/>
  <c r="F176" i="12"/>
  <c r="F21" i="12" s="1"/>
  <c r="D216" i="12"/>
  <c r="F214" i="12"/>
  <c r="D214" i="12" s="1"/>
  <c r="F121" i="14"/>
  <c r="F119" i="14" s="1"/>
  <c r="H213" i="14"/>
  <c r="G316" i="14"/>
  <c r="F316" i="14" s="1"/>
  <c r="D190" i="12"/>
  <c r="D91" i="12"/>
  <c r="D180" i="12"/>
  <c r="D178" i="12" s="1"/>
  <c r="D176" i="12" s="1"/>
  <c r="D196" i="12"/>
  <c r="D232" i="12"/>
  <c r="H102" i="14"/>
  <c r="F198" i="14"/>
  <c r="F263" i="14"/>
  <c r="F261" i="14" s="1"/>
  <c r="F290" i="14"/>
  <c r="G346" i="14"/>
  <c r="F173" i="14"/>
  <c r="F148" i="14" s="1"/>
  <c r="F348" i="14"/>
  <c r="F347" i="14" s="1"/>
  <c r="F392" i="14"/>
  <c r="F391" i="14" s="1"/>
  <c r="F283" i="14"/>
  <c r="G119" i="14"/>
  <c r="D40" i="12"/>
  <c r="D98" i="12"/>
  <c r="H119" i="14"/>
  <c r="D112" i="12"/>
  <c r="F19" i="14"/>
  <c r="F18" i="14" s="1"/>
  <c r="G73" i="14"/>
  <c r="G16" i="14" s="1"/>
  <c r="F75" i="14"/>
  <c r="F73" i="14" s="1"/>
  <c r="G102" i="14"/>
  <c r="F180" i="14"/>
  <c r="F178" i="14" s="1"/>
  <c r="F192" i="14"/>
  <c r="G215" i="14"/>
  <c r="G213" i="14" s="1"/>
  <c r="F367" i="14"/>
  <c r="F366" i="14" s="1"/>
  <c r="D132" i="12"/>
  <c r="F165" i="14"/>
  <c r="E120" i="12"/>
  <c r="E116" i="12" s="1"/>
  <c r="E106" i="12" s="1"/>
  <c r="D147" i="12"/>
  <c r="F63" i="14"/>
  <c r="F50" i="14" s="1"/>
  <c r="G253" i="14"/>
  <c r="H316" i="14"/>
  <c r="H346" i="14"/>
  <c r="F346" i="14" s="1"/>
  <c r="F363" i="14"/>
  <c r="H283" i="14"/>
  <c r="H312" i="14"/>
  <c r="F398" i="14"/>
  <c r="D120" i="12"/>
  <c r="D224" i="12"/>
  <c r="D221" i="12" s="1"/>
  <c r="H16" i="14"/>
  <c r="G148" i="14"/>
  <c r="H253" i="14"/>
  <c r="E23" i="12"/>
  <c r="E21" i="12" s="1"/>
  <c r="D54" i="12"/>
  <c r="D38" i="12" s="1"/>
  <c r="H148" i="14"/>
  <c r="F253" i="14"/>
  <c r="H377" i="14"/>
  <c r="G313" i="14"/>
  <c r="G312" i="14" s="1"/>
  <c r="D96" i="12"/>
  <c r="D116" i="12"/>
  <c r="D106" i="12" s="1"/>
  <c r="H15" i="14" l="1"/>
  <c r="F16" i="14"/>
  <c r="F312" i="14"/>
  <c r="F15" i="14" s="1"/>
  <c r="D23" i="12"/>
  <c r="D21" i="12" s="1"/>
  <c r="G15" i="14"/>
  <c r="F323" i="10" l="1"/>
  <c r="G258" i="10" l="1"/>
  <c r="F115" i="10"/>
  <c r="G274" i="10" l="1"/>
  <c r="G231" i="10" l="1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04" i="10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F60" i="10" s="1"/>
  <c r="H60" i="10"/>
  <c r="G60" i="10"/>
  <c r="G58" i="10" s="1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F26" i="10" l="1"/>
  <c r="F258" i="10"/>
  <c r="F270" i="10"/>
  <c r="F289" i="10"/>
  <c r="H58" i="10"/>
  <c r="F106" i="10"/>
  <c r="F274" i="10"/>
  <c r="F31" i="10"/>
  <c r="F77" i="10"/>
  <c r="F75" i="10" s="1"/>
  <c r="H226" i="10"/>
  <c r="F240" i="10"/>
  <c r="F116" i="10"/>
  <c r="F54" i="10"/>
  <c r="F52" i="10" s="1"/>
  <c r="F124" i="10"/>
  <c r="G256" i="10"/>
  <c r="F315" i="10"/>
  <c r="F287" i="10" s="1"/>
  <c r="F104" i="10"/>
  <c r="G157" i="10"/>
  <c r="H157" i="10"/>
  <c r="F245" i="10"/>
  <c r="H256" i="10"/>
  <c r="F35" i="10"/>
  <c r="H197" i="10"/>
  <c r="F210" i="10"/>
  <c r="F199" i="10"/>
  <c r="G75" i="10"/>
  <c r="F262" i="10"/>
  <c r="F256" i="10" s="1"/>
  <c r="F58" i="10"/>
  <c r="H24" i="10"/>
  <c r="H287" i="10"/>
  <c r="F145" i="10"/>
  <c r="F204" i="10"/>
  <c r="F266" i="10"/>
  <c r="F110" i="10"/>
  <c r="H177" i="10"/>
  <c r="F157" i="10"/>
  <c r="G24" i="10"/>
  <c r="G287" i="10"/>
  <c r="F231" i="10"/>
  <c r="G226" i="10"/>
  <c r="G177" i="10"/>
  <c r="F177" i="10"/>
  <c r="F24" i="10" l="1"/>
  <c r="F226" i="10"/>
  <c r="G23" i="10"/>
  <c r="H23" i="10"/>
  <c r="F197" i="10"/>
  <c r="F23" i="10" s="1"/>
</calcChain>
</file>

<file path=xl/sharedStrings.xml><?xml version="1.0" encoding="utf-8"?>
<sst xmlns="http://schemas.openxmlformats.org/spreadsheetml/2006/main" count="2584" uniqueCount="600">
  <si>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</si>
  <si>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</si>
  <si>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</si>
  <si>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</si>
  <si>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</si>
  <si>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</si>
  <si>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</si>
  <si>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</si>
  <si>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</si>
  <si>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</si>
  <si>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</si>
  <si>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</si>
  <si>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</si>
  <si>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</si>
  <si>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</si>
  <si>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</si>
  <si>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</si>
  <si>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</si>
  <si>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</si>
  <si>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</si>
  <si>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</si>
  <si>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</si>
  <si>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</si>
  <si>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</si>
  <si>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</si>
  <si>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</si>
  <si>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</si>
  <si>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</si>
  <si>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</si>
  <si>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</si>
  <si>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</si>
  <si>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</si>
  <si>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</si>
  <si>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</si>
  <si>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</si>
  <si>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</si>
  <si>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</si>
  <si>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</si>
  <si>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</si>
  <si>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</si>
  <si>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</si>
  <si>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</si>
  <si>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</si>
  <si>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</si>
  <si>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</si>
  <si>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</si>
  <si>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</si>
  <si>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</si>
  <si>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</si>
  <si>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</si>
  <si>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</si>
  <si>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</si>
  <si>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</si>
  <si>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</si>
  <si>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</si>
  <si>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</si>
  <si>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</si>
  <si>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</si>
  <si>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</si>
  <si>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</si>
  <si>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</si>
  <si>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</si>
  <si>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</si>
  <si>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</si>
  <si>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</si>
  <si>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</si>
  <si>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</si>
  <si>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</si>
  <si>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</si>
  <si>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</si>
  <si>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</si>
  <si>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</si>
  <si>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</si>
  <si>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</si>
  <si>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</si>
  <si>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</si>
  <si>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</si>
  <si>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</si>
  <si>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</si>
  <si>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</si>
  <si>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</si>
  <si>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</si>
  <si>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</si>
  <si>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</si>
  <si>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</si>
  <si>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</si>
  <si>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</si>
  <si>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</si>
  <si>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</si>
  <si>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</si>
  <si>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</si>
  <si>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</si>
  <si>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</si>
  <si>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</si>
  <si>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</si>
  <si>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</si>
  <si>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</si>
  <si>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</si>
  <si>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</si>
  <si>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</si>
  <si>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</si>
  <si>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</si>
  <si>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</si>
  <si>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</si>
  <si>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</si>
  <si>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</si>
  <si>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</si>
  <si>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</si>
  <si>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</si>
  <si>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</si>
  <si>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</si>
  <si>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</si>
  <si>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</si>
  <si>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</si>
  <si>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</si>
  <si>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</si>
  <si>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</si>
  <si>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</si>
  <si>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</si>
  <si>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</si>
  <si>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</si>
  <si>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</si>
  <si>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</si>
  <si>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</si>
  <si>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</si>
  <si>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</si>
  <si>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</si>
  <si>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</si>
  <si>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</si>
  <si>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</si>
  <si>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</si>
  <si>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</si>
  <si>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</si>
  <si>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</si>
  <si>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</si>
  <si>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</si>
  <si>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</si>
  <si>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</si>
  <si>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</si>
  <si>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</si>
  <si>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</si>
  <si>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</si>
  <si>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</si>
  <si>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</si>
  <si>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</si>
  <si>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</si>
  <si>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</si>
  <si>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</si>
  <si>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</si>
  <si>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</si>
  <si>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</si>
  <si>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</si>
  <si>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</si>
  <si>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</si>
  <si>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</si>
  <si>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</si>
  <si>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</si>
  <si>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</si>
  <si>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</si>
  <si>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</si>
  <si>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</si>
  <si>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</si>
  <si>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</si>
  <si>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</si>
  <si>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</si>
  <si>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</si>
  <si>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</si>
  <si>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</si>
  <si>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</si>
  <si>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</si>
  <si>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</si>
  <si>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</si>
  <si>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</si>
  <si>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</si>
  <si>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</si>
  <si>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</si>
  <si>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</si>
  <si>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</si>
  <si>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</si>
  <si>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</si>
  <si>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</si>
  <si>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</si>
  <si>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</si>
  <si>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</si>
  <si>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</si>
  <si>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</si>
  <si>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</si>
  <si>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</si>
  <si>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</si>
  <si>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</si>
  <si>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</si>
  <si>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</si>
  <si>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</si>
  <si>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</si>
  <si>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</si>
  <si>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</si>
  <si>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</si>
  <si>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</si>
  <si>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</si>
  <si>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</si>
  <si>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</si>
  <si>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</si>
  <si>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</si>
  <si>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</si>
  <si>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</si>
  <si>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</si>
  <si>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</si>
  <si>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</si>
  <si>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</si>
  <si>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</si>
  <si>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</si>
  <si>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</si>
  <si>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</si>
  <si>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</si>
  <si>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</si>
  <si>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</si>
  <si>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</si>
  <si>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</si>
  <si>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</si>
  <si>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</si>
  <si>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</si>
  <si>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</si>
  <si>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</si>
  <si>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</si>
  <si>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</si>
  <si>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</si>
  <si>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</si>
  <si>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</si>
  <si>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</si>
  <si>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</si>
  <si>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</si>
  <si>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</si>
  <si>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</si>
  <si>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</si>
  <si>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</si>
  <si>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</si>
  <si>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</si>
  <si>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</si>
  <si>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</si>
  <si>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</si>
  <si>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</si>
  <si>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</si>
  <si>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</si>
  <si>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</si>
  <si>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</si>
  <si>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</si>
  <si>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</si>
  <si>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</si>
  <si>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</si>
  <si>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</si>
  <si>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</si>
  <si>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</si>
  <si>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</si>
  <si>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</si>
  <si>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</si>
  <si>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</si>
  <si>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</si>
  <si>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</si>
  <si>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</si>
  <si>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</si>
  <si>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</si>
  <si>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</si>
  <si>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</si>
  <si>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</si>
  <si>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</si>
  <si>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</si>
  <si>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</si>
  <si>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</si>
  <si>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</si>
  <si>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</si>
  <si>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</si>
  <si>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</si>
  <si>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</si>
  <si>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</si>
  <si>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</si>
  <si>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</si>
  <si>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</si>
  <si>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</si>
  <si>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</si>
  <si>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</si>
  <si>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</si>
  <si>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</si>
  <si>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</si>
  <si>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</si>
  <si>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</si>
  <si>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</si>
  <si>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</si>
  <si>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</si>
  <si>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</si>
  <si>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</si>
  <si>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</si>
  <si>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</si>
  <si>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</si>
  <si>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</si>
  <si>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</si>
  <si>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</si>
  <si>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</si>
  <si>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</si>
  <si>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</si>
  <si>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</si>
  <si>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</si>
  <si>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</si>
  <si>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</si>
  <si>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</si>
  <si>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</si>
  <si>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</si>
  <si>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</si>
  <si>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</si>
  <si>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</si>
  <si>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</si>
  <si>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</si>
  <si>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</si>
  <si>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</si>
  <si>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</si>
  <si>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</si>
  <si>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</si>
  <si>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</si>
  <si>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</si>
  <si>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</si>
  <si>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</si>
  <si>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</si>
  <si>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</si>
  <si>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</si>
  <si>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</si>
  <si>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</si>
  <si>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</si>
  <si>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</si>
  <si>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</si>
  <si>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</si>
  <si>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</si>
  <si>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</si>
  <si>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</si>
  <si>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</si>
  <si>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</si>
  <si>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</si>
  <si>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</si>
  <si>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</si>
  <si>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</si>
  <si>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</si>
  <si>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</si>
  <si>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</si>
  <si>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</si>
  <si>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</si>
  <si>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</si>
  <si>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</si>
  <si>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</si>
  <si>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</si>
  <si>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</si>
  <si>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</si>
  <si>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</si>
  <si>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</si>
  <si>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</si>
  <si>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</si>
  <si>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</si>
  <si>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</si>
  <si>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</si>
  <si>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</si>
  <si>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</si>
  <si>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</si>
  <si>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</si>
  <si>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</si>
  <si>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</si>
  <si>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</si>
  <si>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</si>
  <si>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</si>
  <si>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</si>
  <si>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</si>
  <si>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</si>
  <si>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</si>
  <si>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</si>
  <si>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</si>
  <si>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</si>
  <si>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</si>
  <si>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</si>
  <si>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</si>
  <si>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</si>
  <si>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</si>
  <si>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</si>
  <si>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</si>
  <si>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</si>
  <si>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</si>
  <si>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</si>
  <si>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</si>
  <si>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</si>
  <si>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</si>
  <si>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</si>
  <si>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</si>
  <si>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</si>
  <si>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</si>
  <si>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</si>
  <si>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</si>
  <si>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</si>
  <si>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</si>
  <si>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</si>
  <si>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</si>
  <si>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</si>
  <si>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</si>
  <si>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</si>
  <si>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</si>
  <si>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</si>
  <si>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</si>
  <si>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</si>
  <si>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</si>
  <si>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</si>
  <si>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</si>
  <si>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</si>
  <si>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</si>
  <si>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</si>
  <si>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</si>
  <si>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</si>
  <si>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</si>
  <si>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</si>
  <si>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</si>
  <si>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</si>
  <si>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</si>
  <si>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</si>
  <si>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</si>
  <si>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</si>
  <si>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</si>
  <si>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</si>
  <si>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</si>
  <si>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</si>
  <si>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</si>
  <si>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</si>
  <si>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</si>
  <si>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</si>
  <si>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</si>
  <si>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</si>
  <si>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</si>
  <si>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</si>
  <si>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</si>
  <si>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</si>
  <si>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</si>
  <si>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</si>
  <si>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</si>
  <si>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</si>
  <si>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</si>
  <si>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</si>
  <si>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</si>
  <si>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</si>
  <si>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</si>
  <si>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</si>
  <si>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</si>
  <si>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</si>
  <si>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</si>
  <si>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</si>
  <si>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</si>
  <si>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</si>
  <si>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</si>
  <si>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</si>
  <si>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</si>
  <si>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</si>
  <si>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</si>
  <si>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</si>
  <si>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</si>
  <si>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</si>
  <si>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</si>
  <si>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</si>
  <si>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</si>
  <si>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</si>
  <si>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</si>
  <si>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</si>
  <si>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</si>
  <si>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</si>
  <si>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</si>
  <si>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</si>
  <si>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</si>
  <si>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</si>
  <si>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</si>
  <si>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</si>
  <si>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</si>
  <si>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</si>
  <si>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</si>
  <si>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</si>
  <si>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</si>
  <si>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</si>
  <si>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</si>
  <si>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</si>
  <si>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</si>
  <si>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</si>
  <si>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</si>
  <si>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</si>
  <si>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</si>
  <si>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</si>
  <si>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</si>
  <si>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</si>
  <si>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</si>
  <si>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</si>
  <si>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</si>
  <si>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</si>
  <si>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</si>
  <si>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</si>
  <si>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</si>
  <si>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</si>
  <si>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</si>
  <si>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</si>
  <si>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</si>
  <si>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</si>
  <si>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</si>
  <si>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</si>
  <si>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</si>
  <si>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</si>
  <si>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</si>
  <si>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</si>
  <si>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</si>
  <si>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</si>
  <si>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</si>
  <si>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</si>
  <si>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</si>
  <si>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</si>
  <si>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</si>
  <si>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</si>
  <si>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</si>
  <si>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</si>
  <si>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</si>
  <si>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</si>
  <si>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</si>
  <si>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</si>
  <si>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</si>
  <si>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</si>
  <si>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</si>
  <si>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</si>
  <si>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</si>
  <si>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</si>
  <si>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</si>
  <si>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</si>
  <si>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</si>
  <si>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</si>
  <si>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</si>
  <si>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</si>
  <si>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</si>
  <si>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</si>
  <si>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</si>
  <si>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</si>
  <si>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</si>
  <si>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</si>
  <si>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</si>
  <si>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</si>
  <si>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</si>
  <si>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</si>
  <si>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</si>
  <si>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</si>
  <si>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</si>
  <si>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</si>
  <si>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</si>
  <si>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</si>
  <si>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</si>
  <si>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</si>
  <si>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</si>
  <si>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</si>
  <si>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</si>
  <si>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</si>
  <si>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</si>
  <si>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</si>
  <si>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</si>
  <si>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</si>
  <si>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</si>
  <si>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</si>
  <si>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</si>
  <si>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</si>
  <si>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</si>
  <si>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</si>
  <si>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</si>
  <si>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</si>
  <si>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</si>
  <si>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</si>
  <si>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</si>
  <si>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</si>
  <si>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</si>
  <si>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</si>
  <si>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</si>
  <si>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</si>
  <si>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</si>
  <si>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</si>
  <si>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</si>
  <si>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</si>
  <si>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</si>
  <si>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</si>
  <si>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</si>
  <si>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</si>
  <si>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</si>
  <si>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</si>
  <si>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</si>
  <si>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</si>
  <si>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</si>
  <si>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</si>
  <si>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</si>
  <si>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</si>
  <si>
    <t xml:space="preserve"> - Շենքերի և շինությունների Ï³éáõóáõÙ  5112</t>
  </si>
  <si>
    <t xml:space="preserve"> -Այլ մեքենաներ և սարքավորումներ 5129 </t>
  </si>
  <si>
    <t xml:space="preserve"> - Վարչական սարքավորումներ                    5122</t>
  </si>
  <si>
    <t xml:space="preserve"> - Ոչ նյութական հիմնական միջոցներ           5132</t>
  </si>
  <si>
    <t>ՀԱՎԵԼՎԱԾ  N  1</t>
  </si>
  <si>
    <t xml:space="preserve">ՀԱՎԵԼՎԱԾ 3 </t>
  </si>
  <si>
    <t xml:space="preserve">Այլ մեքենաներ և սարքավորումներ 5129 </t>
  </si>
  <si>
    <t xml:space="preserve"> 2026Թ. ՄԱՅԻՍԻ   29-Ի</t>
  </si>
  <si>
    <t>2026Թ. ՄԱՅԻՍԻ  29-Ի</t>
  </si>
  <si>
    <t>2026Թ. ՄԱՅԻՍԻ   29-Ի</t>
  </si>
  <si>
    <t xml:space="preserve">ԹԻՎ    066 -Ն   ՈՐՈՇՄԱՆ </t>
  </si>
  <si>
    <t xml:space="preserve">ԹԻՎ    066-Ն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</si>
</sst>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6" fillId="0" borderId="0"/>
    <xf numFmtId="0" fontId="9" fillId="0" borderId="0"/>
  </cellStyleXfs>
  <cellXfs count="103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164" fontId="5" fillId="0" borderId="19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/>
    <xf numFmtId="0" fontId="1" fillId="0" borderId="18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0" xfId="8" applyFill="1" applyBorder="1" applyAlignment="1">
      <alignment horizontal="center" vertical="center"/>
    </xf>
    <xf numFmtId="164" fontId="5" fillId="0" borderId="16" xfId="2" applyNumberFormat="1" applyFill="1">
      <alignment horizontal="center" vertical="center"/>
    </xf>
    <xf numFmtId="165" fontId="1" fillId="0" borderId="15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16" xfId="9" applyNumberFormat="1" applyFill="1">
      <alignment horizontal="right" vertical="center"/>
    </xf>
    <xf numFmtId="165" fontId="5" fillId="0" borderId="16" xfId="9" applyNumberFormat="1" applyFill="1">
      <alignment horizontal="right" vertical="center"/>
    </xf>
    <xf numFmtId="165" fontId="5" fillId="0" borderId="16" xfId="2" applyNumberFormat="1" applyFill="1">
      <alignment horizontal="center" vertical="center"/>
    </xf>
    <xf numFmtId="165" fontId="5" fillId="3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1" xfId="1" applyFont="1" applyFill="1" applyBorder="1"/>
    <xf numFmtId="164" fontId="5" fillId="0" borderId="16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16" xfId="5" applyFill="1" applyAlignment="1">
      <alignment horizontal="left" vertical="top" wrapText="1"/>
    </xf>
    <xf numFmtId="0" fontId="8" fillId="0" borderId="16" xfId="5" applyFont="1" applyFill="1" applyAlignment="1">
      <alignment horizontal="left" vertical="top" wrapText="1"/>
    </xf>
    <xf numFmtId="0" fontId="5" fillId="0" borderId="22" xfId="5" applyFill="1" applyBorder="1" applyAlignment="1">
      <alignment vertical="top" wrapText="1"/>
    </xf>
    <xf numFmtId="0" fontId="5" fillId="0" borderId="16" xfId="5" applyFill="1" applyAlignment="1">
      <alignment vertical="top" wrapText="1"/>
    </xf>
    <xf numFmtId="49" fontId="5" fillId="0" borderId="16" xfId="5" applyNumberFormat="1" applyFill="1" applyAlignment="1">
      <alignment horizontal="left" vertical="top" wrapText="1"/>
    </xf>
    <xf numFmtId="0" fontId="14" fillId="0" borderId="25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5" xfId="1" applyFill="1" applyAlignment="1">
      <alignment horizontal="center"/>
    </xf>
    <xf numFmtId="0" fontId="5" fillId="0" borderId="19" xfId="5" applyFill="1" applyBorder="1" applyAlignment="1">
      <alignment horizontal="left" vertical="top" wrapText="1"/>
    </xf>
    <xf numFmtId="0" fontId="3" fillId="0" borderId="27" xfId="1" applyFont="1" applyFill="1" applyBorder="1"/>
    <xf numFmtId="0" fontId="3" fillId="0" borderId="28" xfId="1" applyFont="1" applyFill="1" applyBorder="1"/>
    <xf numFmtId="0" fontId="3" fillId="0" borderId="29" xfId="1" applyFont="1" applyFill="1" applyBorder="1"/>
    <xf numFmtId="0" fontId="3" fillId="0" borderId="30" xfId="1" applyFont="1" applyFill="1" applyBorder="1"/>
    <xf numFmtId="0" fontId="17" fillId="0" borderId="15" xfId="1" applyFont="1" applyFill="1"/>
    <xf numFmtId="0" fontId="17" fillId="0" borderId="26" xfId="1" applyFont="1" applyFill="1" applyBorder="1"/>
    <xf numFmtId="0" fontId="17" fillId="0" borderId="21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22" xfId="5" applyFill="1" applyBorder="1" applyAlignment="1">
      <alignment horizontal="left" vertical="top" wrapText="1"/>
    </xf>
    <xf numFmtId="49" fontId="5" fillId="0" borderId="22" xfId="5" applyNumberFormat="1" applyFill="1" applyBorder="1" applyAlignment="1">
      <alignment horizontal="left" vertical="top" wrapText="1"/>
    </xf>
    <xf numFmtId="0" fontId="5" fillId="0" borderId="23" xfId="5" applyFill="1" applyBorder="1" applyAlignment="1">
      <alignment horizontal="left" vertical="top" wrapText="1"/>
    </xf>
    <xf numFmtId="0" fontId="5" fillId="0" borderId="24" xfId="5" applyFill="1" applyBorder="1" applyAlignment="1">
      <alignment horizontal="left" vertical="top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0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8" fillId="2" borderId="10" xfId="12" applyNumberFormat="1" applyFont="1" applyFill="1" applyBorder="1" applyAlignment="1">
      <alignment horizontal="right" vertical="center"/>
    </xf>
    <xf numFmtId="0" fontId="19" fillId="0" borderId="16" xfId="5" applyFont="1" applyFill="1" applyAlignment="1">
      <alignment vertical="top" wrapText="1"/>
    </xf>
    <xf numFmtId="0" fontId="19" fillId="0" borderId="16" xfId="5" applyFont="1" applyFill="1" applyAlignment="1">
      <alignment horizontal="left" vertical="top" wrapText="1"/>
    </xf>
    <xf numFmtId="0" fontId="19" fillId="0" borderId="15" xfId="1" applyFont="1" applyFill="1" applyAlignment="1">
      <alignment vertical="top"/>
    </xf>
    <xf numFmtId="0" fontId="13" fillId="0" borderId="15" xfId="1" applyFont="1" applyFill="1" applyAlignment="1">
      <alignment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15" xfId="1" applyFont="1" applyFill="1" applyAlignment="1">
      <alignment horizontal="center"/>
    </xf>
    <xf numFmtId="0" fontId="0" fillId="0" borderId="15" xfId="1" applyFont="1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7" fillId="0" borderId="0" xfId="10" applyFont="1" applyFill="1" applyAlignment="1" applyProtection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37" xfId="1" applyFont="1" applyFill="1" applyBorder="1" applyAlignment="1">
      <alignment horizontal="right"/>
    </xf>
    <xf numFmtId="0" fontId="12" fillId="0" borderId="38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25" xfId="1" applyFont="1" applyFill="1" applyBorder="1" applyAlignment="1">
      <alignment horizontal="right"/>
    </xf>
    <xf numFmtId="0" fontId="12" fillId="0" borderId="39" xfId="1" applyFont="1" applyFill="1" applyBorder="1" applyAlignment="1">
      <alignment horizontal="right"/>
    </xf>
    <xf numFmtId="0" fontId="12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1" customFormat="1" ht="30">
      <c r="A1" s="78" t="s">
        <v>550</v>
      </c>
      <c r="B1" s="79"/>
      <c r="C1" s="79"/>
      <c r="D1" s="80"/>
      <c r="E1" s="39" t="s">
        <v>548</v>
      </c>
      <c r="F1" s="78" t="s">
        <v>551</v>
      </c>
      <c r="G1" s="79"/>
      <c r="H1" s="79"/>
      <c r="I1" s="81"/>
      <c r="J1" s="32"/>
    </row>
    <row r="2" spans="1:10" ht="18.75" customHeight="1">
      <c r="A2" s="35" t="s">
        <v>547</v>
      </c>
      <c r="B2" s="29"/>
      <c r="C2" s="29"/>
      <c r="D2" s="30">
        <v>505672</v>
      </c>
      <c r="E2" s="36">
        <v>350694.2</v>
      </c>
      <c r="F2" s="33">
        <v>108454</v>
      </c>
      <c r="G2" s="29" t="s">
        <v>552</v>
      </c>
      <c r="H2" s="30">
        <v>5044</v>
      </c>
      <c r="I2" s="29" t="s">
        <v>553</v>
      </c>
      <c r="J2" s="34">
        <v>103410</v>
      </c>
    </row>
    <row r="3" spans="1:10" ht="18.75" customHeight="1">
      <c r="A3" s="35" t="s">
        <v>549</v>
      </c>
      <c r="B3" s="29"/>
      <c r="C3" s="29"/>
      <c r="D3" s="30">
        <v>151905.9</v>
      </c>
      <c r="E3" s="34">
        <v>135346</v>
      </c>
      <c r="F3" s="35"/>
      <c r="G3" s="29"/>
      <c r="H3" s="29"/>
      <c r="I3" s="29"/>
      <c r="J3" s="36"/>
    </row>
    <row r="4" spans="1:10" ht="18.75" customHeight="1">
      <c r="A4" s="35" t="s">
        <v>554</v>
      </c>
      <c r="B4" s="29"/>
      <c r="C4" s="29"/>
      <c r="D4" s="29">
        <v>76033.3</v>
      </c>
      <c r="E4" s="36">
        <v>71047.100000000006</v>
      </c>
      <c r="F4" s="35"/>
      <c r="G4" s="29"/>
      <c r="H4" s="29"/>
      <c r="I4" s="29"/>
      <c r="J4" s="36"/>
    </row>
    <row r="5" spans="1:10" ht="18.75" customHeight="1">
      <c r="A5" s="35" t="s">
        <v>555</v>
      </c>
      <c r="B5" s="29"/>
      <c r="C5" s="29"/>
      <c r="D5" s="29">
        <v>37182.6</v>
      </c>
      <c r="E5" s="36">
        <v>19874.400000000001</v>
      </c>
      <c r="F5" s="35"/>
      <c r="G5" s="29"/>
      <c r="H5" s="29"/>
      <c r="I5" s="29"/>
      <c r="J5" s="36"/>
    </row>
    <row r="6" spans="1:10" ht="18.75" customHeight="1">
      <c r="A6" s="35" t="s">
        <v>556</v>
      </c>
      <c r="B6" s="29"/>
      <c r="C6" s="29"/>
      <c r="D6" s="29">
        <v>53620.5</v>
      </c>
      <c r="E6" s="36">
        <v>7650.9</v>
      </c>
      <c r="F6" s="35"/>
      <c r="G6" s="29"/>
      <c r="H6" s="29"/>
      <c r="I6" s="29"/>
      <c r="J6" s="36"/>
    </row>
    <row r="7" spans="1:10" ht="18.75" customHeight="1" thickBot="1">
      <c r="A7" s="37" t="s">
        <v>557</v>
      </c>
      <c r="B7" s="38"/>
      <c r="C7" s="38"/>
      <c r="D7" s="38">
        <v>232961.6</v>
      </c>
      <c r="E7" s="40">
        <v>149160</v>
      </c>
      <c r="F7" s="41">
        <v>13236</v>
      </c>
      <c r="G7" s="38" t="s">
        <v>558</v>
      </c>
      <c r="H7" s="38">
        <v>1500</v>
      </c>
      <c r="I7" s="38" t="s">
        <v>559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abSelected="1" topLeftCell="A5" workbookViewId="0">
      <selection activeCell="K22" sqref="K22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82" t="s">
        <v>565</v>
      </c>
      <c r="B1" s="82"/>
      <c r="C1" s="82"/>
      <c r="D1" s="82"/>
      <c r="E1" s="82"/>
      <c r="F1" s="82"/>
      <c r="G1" s="82"/>
      <c r="H1" s="82"/>
    </row>
    <row r="2" spans="1:42" s="2" customFormat="1" ht="18.75" hidden="1" customHeight="1">
      <c r="A2" s="82" t="s">
        <v>0</v>
      </c>
      <c r="B2" s="82"/>
      <c r="C2" s="82"/>
      <c r="D2" s="82"/>
      <c r="E2" s="82"/>
      <c r="F2" s="82"/>
      <c r="G2" s="82"/>
      <c r="H2" s="82"/>
    </row>
    <row r="3" spans="1:42" s="2" customFormat="1" ht="18" hidden="1" customHeight="1">
      <c r="A3" s="82" t="s">
        <v>3</v>
      </c>
      <c r="B3" s="82"/>
      <c r="C3" s="82"/>
      <c r="D3" s="82"/>
      <c r="E3" s="82"/>
      <c r="F3" s="82"/>
      <c r="G3" s="82"/>
      <c r="H3" s="82"/>
    </row>
    <row r="4" spans="1:42" s="2" customFormat="1" ht="22.5" hidden="1" customHeight="1">
      <c r="A4" s="82" t="s">
        <v>4</v>
      </c>
      <c r="B4" s="82"/>
      <c r="C4" s="82"/>
      <c r="D4" s="82"/>
      <c r="E4" s="82"/>
      <c r="F4" s="82"/>
      <c r="G4" s="82"/>
      <c r="H4" s="82"/>
    </row>
    <row r="5" spans="1:42" s="2" customFormat="1" ht="15" customHeight="1">
      <c r="A5" s="82" t="s">
        <v>592</v>
      </c>
      <c r="B5" s="82"/>
      <c r="C5" s="82"/>
      <c r="D5" s="82"/>
      <c r="E5" s="82"/>
      <c r="F5" s="82"/>
      <c r="G5" s="82"/>
      <c r="H5" s="8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84" t="s">
        <v>566</v>
      </c>
      <c r="B6" s="84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84" t="s">
        <v>0</v>
      </c>
      <c r="B7" s="84"/>
      <c r="C7" s="84"/>
      <c r="D7" s="84"/>
      <c r="E7" s="84"/>
      <c r="F7" s="84"/>
      <c r="G7" s="84"/>
      <c r="H7" s="8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84" t="s">
        <v>597</v>
      </c>
      <c r="B8" s="84"/>
      <c r="C8" s="84"/>
      <c r="D8" s="84"/>
      <c r="E8" s="84"/>
      <c r="F8" s="84"/>
      <c r="G8" s="84"/>
      <c r="H8" s="8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84" t="s">
        <v>598</v>
      </c>
      <c r="B9" s="84"/>
      <c r="C9" s="84"/>
      <c r="D9" s="84"/>
      <c r="E9" s="84"/>
      <c r="F9" s="84"/>
      <c r="G9" s="84"/>
      <c r="H9" s="8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85" t="s">
        <v>567</v>
      </c>
      <c r="B15" s="85"/>
      <c r="C15" s="85"/>
      <c r="D15" s="85"/>
      <c r="E15" s="85"/>
      <c r="F15" s="85"/>
      <c r="G15" s="85"/>
      <c r="H15" s="85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83" t="s">
        <v>585</v>
      </c>
      <c r="B17" s="83"/>
      <c r="C17" s="83"/>
      <c r="D17" s="83"/>
      <c r="E17" s="83"/>
      <c r="F17" s="83"/>
      <c r="G17" s="83"/>
      <c r="H17" s="83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48" t="s">
        <v>1</v>
      </c>
    </row>
    <row r="21" spans="1:8" s="50" customFormat="1" ht="47.25" customHeight="1">
      <c r="A21" s="14" t="s">
        <v>568</v>
      </c>
      <c r="B21" s="15" t="s">
        <v>5</v>
      </c>
      <c r="C21" s="15" t="s">
        <v>6</v>
      </c>
      <c r="D21" s="15" t="s">
        <v>7</v>
      </c>
      <c r="E21" s="49" t="s">
        <v>569</v>
      </c>
      <c r="F21" s="49" t="s">
        <v>570</v>
      </c>
      <c r="G21" s="14" t="s">
        <v>8</v>
      </c>
      <c r="H21" s="14" t="s">
        <v>9</v>
      </c>
    </row>
    <row r="22" spans="1:8" s="50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4573851.5999999996</v>
      </c>
      <c r="G23" s="9">
        <f>SUM(G24,G58,G75,G104,G157,G177,G197,G226,G256,G287,G319)</f>
        <v>3538828.5</v>
      </c>
      <c r="H23" s="9">
        <f>SUM(H24,H58,H75,H104,H157,H177,H197,H226,H256,H287,H319)</f>
        <v>1435023.1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832431.10000000009</v>
      </c>
      <c r="G24" s="9">
        <f>SUM(G26,G31,G35,G40,G43,G46,G49,G52)</f>
        <v>675431.1</v>
      </c>
      <c r="H24" s="9">
        <f>SUM(H26,H31,H35,H40,H43,H46,H49,H52)</f>
        <v>157000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592707.9</v>
      </c>
      <c r="G26" s="9">
        <f>SUM(G28:G30)</f>
        <v>584707.9</v>
      </c>
      <c r="H26" s="9">
        <f>SUM(H28:H30)</f>
        <v>8000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592707.9</v>
      </c>
      <c r="G28" s="9">
        <v>584707.9</v>
      </c>
      <c r="H28" s="9">
        <v>8000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239723.2</v>
      </c>
      <c r="G46" s="9">
        <f>SUM(G48)</f>
        <v>90723.199999999997</v>
      </c>
      <c r="H46" s="9">
        <f>SUM(H48)</f>
        <v>149000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239723.2</v>
      </c>
      <c r="G48" s="9">
        <v>90723.199999999997</v>
      </c>
      <c r="H48" s="9">
        <v>149000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707542.7</v>
      </c>
      <c r="G104" s="9">
        <f>G110+G131</f>
        <v>174069.6</v>
      </c>
      <c r="H104" s="9">
        <f>H115+H131+H154</f>
        <v>533473.1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142069.6</v>
      </c>
      <c r="G110" s="9">
        <f>SUM(G112:G115)</f>
        <v>142069.6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30477.599999999999</v>
      </c>
      <c r="G112" s="9">
        <v>30477.599999999999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632023.1</v>
      </c>
      <c r="G131" s="9">
        <v>32000</v>
      </c>
      <c r="H131" s="20">
        <v>600023.1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-66550</v>
      </c>
      <c r="G154" s="9">
        <f>SUM(G156)</f>
        <v>0</v>
      </c>
      <c r="H154" s="9">
        <f>SUM(H156)</f>
        <v>-66550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-66550</v>
      </c>
      <c r="G156" s="9">
        <v>0</v>
      </c>
      <c r="H156" s="9">
        <v>-66550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519006</v>
      </c>
      <c r="G157" s="9">
        <f>SUM(G159,G162,G165,G168,G171,G174)</f>
        <v>518456</v>
      </c>
      <c r="H157" s="9">
        <f>SUM(H159,H162,H165,H168,H171,H174)</f>
        <v>550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519006</v>
      </c>
      <c r="G159" s="9">
        <f>SUM(G161)</f>
        <v>518456</v>
      </c>
      <c r="H159" s="9">
        <f>SUM(H161)</f>
        <v>550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519006</v>
      </c>
      <c r="G161" s="9">
        <v>518456</v>
      </c>
      <c r="H161" s="9">
        <v>550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437655.1</v>
      </c>
      <c r="G177" s="9">
        <f>SUM(G179,G182,G185,G188,G191,G194)</f>
        <v>171655.1</v>
      </c>
      <c r="H177" s="9">
        <f>SUM(H179,H182,H185,H188,H191,H194)</f>
        <v>266000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343978</v>
      </c>
      <c r="G185" s="9">
        <f>SUM(G187)</f>
        <v>77978</v>
      </c>
      <c r="H185" s="9">
        <f>SUM(H187)</f>
        <v>266000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343978</v>
      </c>
      <c r="G187" s="9">
        <v>77978</v>
      </c>
      <c r="H187" s="9">
        <v>266000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13630.5</v>
      </c>
      <c r="G194" s="9">
        <f>SUM(G196)</f>
        <v>13630.5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13630.5</v>
      </c>
      <c r="G196" s="9">
        <v>13630.5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159942.79999999999</v>
      </c>
      <c r="G226" s="9">
        <f>G231</f>
        <v>159942.79999999999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159942.79999999999</v>
      </c>
      <c r="G231" s="9">
        <f>G233+G235+G236</f>
        <v>159942.79999999999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48337.4</v>
      </c>
      <c r="G233" s="9">
        <v>48337.4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61468.5</v>
      </c>
      <c r="G236" s="9">
        <v>61468.5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1770174.6</v>
      </c>
      <c r="G256" s="9">
        <f>SUM(G258,G262,G266,G270,G274,G278,G281,G284)</f>
        <v>1292174.6000000001</v>
      </c>
      <c r="H256" s="9">
        <f>SUM(H258,H262,H266,H270,H274,H278,H281,H284)</f>
        <v>478000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1511942.8</v>
      </c>
      <c r="G258" s="9">
        <f>G260</f>
        <v>1033942.8</v>
      </c>
      <c r="H258" s="9">
        <f>SUM(H260:H261)</f>
        <v>478000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1511942.8</v>
      </c>
      <c r="G260" s="9">
        <v>1033942.8</v>
      </c>
      <c r="H260" s="9">
        <v>478000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258231.8</v>
      </c>
      <c r="G274" s="9">
        <f>G276</f>
        <v>258231.8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258231.8</v>
      </c>
      <c r="G276" s="28">
        <v>258231.8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127099.30000000005</v>
      </c>
      <c r="G319" s="9">
        <f>SUM(G321)</f>
        <v>527099.30000000005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127099.30000000005</v>
      </c>
      <c r="G321" s="9">
        <f>SUM(G323)</f>
        <v>527099.30000000005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127099.30000000005</v>
      </c>
      <c r="G323" s="9">
        <v>527099.30000000005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7"/>
  <sheetViews>
    <sheetView topLeftCell="A5" workbookViewId="0">
      <selection activeCell="K17" sqref="K17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82" t="s">
        <v>202</v>
      </c>
      <c r="B1" s="82"/>
      <c r="C1" s="82"/>
      <c r="D1" s="82"/>
      <c r="E1" s="82"/>
      <c r="F1" s="82"/>
    </row>
    <row r="2" spans="1:38" s="2" customFormat="1" ht="18.75" hidden="1" customHeight="1">
      <c r="A2" s="82" t="s">
        <v>0</v>
      </c>
      <c r="B2" s="82"/>
      <c r="C2" s="82"/>
      <c r="D2" s="82"/>
      <c r="E2" s="82"/>
      <c r="F2" s="82"/>
    </row>
    <row r="3" spans="1:38" s="2" customFormat="1" ht="18" hidden="1" customHeight="1">
      <c r="A3" s="82" t="s">
        <v>3</v>
      </c>
      <c r="B3" s="82"/>
      <c r="C3" s="82"/>
      <c r="D3" s="82"/>
      <c r="E3" s="82"/>
      <c r="F3" s="82"/>
    </row>
    <row r="4" spans="1:38" s="2" customFormat="1" ht="22.5" hidden="1" customHeight="1">
      <c r="A4" s="82" t="s">
        <v>4</v>
      </c>
      <c r="B4" s="82"/>
      <c r="C4" s="82"/>
      <c r="D4" s="82"/>
      <c r="E4" s="82"/>
      <c r="F4" s="82"/>
    </row>
    <row r="5" spans="1:38" s="2" customFormat="1" ht="18.75" customHeight="1">
      <c r="A5" s="82" t="s">
        <v>565</v>
      </c>
      <c r="B5" s="82"/>
      <c r="C5" s="82"/>
      <c r="D5" s="82"/>
      <c r="E5" s="82"/>
      <c r="F5" s="8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93" t="s">
        <v>544</v>
      </c>
      <c r="B6" s="93"/>
      <c r="C6" s="93"/>
      <c r="D6" s="93"/>
      <c r="E6" s="93"/>
      <c r="F6" s="9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84" t="s">
        <v>560</v>
      </c>
      <c r="B7" s="84"/>
      <c r="C7" s="84"/>
      <c r="D7" s="84"/>
      <c r="E7" s="84"/>
      <c r="F7" s="8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.75" customHeight="1">
      <c r="A8" s="84" t="s">
        <v>595</v>
      </c>
      <c r="B8" s="84"/>
      <c r="C8" s="84"/>
      <c r="D8" s="84"/>
      <c r="E8" s="84"/>
      <c r="F8" s="8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6.5" customHeight="1">
      <c r="A9" s="84" t="s">
        <v>598</v>
      </c>
      <c r="B9" s="84"/>
      <c r="C9" s="84"/>
      <c r="D9" s="84"/>
      <c r="E9" s="84"/>
      <c r="F9" s="8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9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85" t="s">
        <v>203</v>
      </c>
      <c r="B11" s="85"/>
      <c r="C11" s="85"/>
      <c r="D11" s="85"/>
      <c r="E11" s="85"/>
      <c r="F11" s="85"/>
    </row>
    <row r="12" spans="1:38" s="11" customFormat="1" ht="13.5" hidden="1" customHeight="1" thickBot="1">
      <c r="A12" s="42"/>
      <c r="B12" s="42"/>
      <c r="C12" s="42"/>
      <c r="D12" s="42"/>
      <c r="E12" s="42"/>
      <c r="F12" s="42"/>
    </row>
    <row r="13" spans="1:38" s="11" customFormat="1" ht="27" customHeight="1">
      <c r="A13" s="96" t="s">
        <v>586</v>
      </c>
      <c r="B13" s="96"/>
      <c r="C13" s="96"/>
      <c r="D13" s="96"/>
      <c r="E13" s="96"/>
      <c r="F13" s="96"/>
    </row>
    <row r="14" spans="1:38" ht="0.75" hidden="1" customHeight="1" thickBot="1"/>
    <row r="15" spans="1:38" ht="15" hidden="1" customHeight="1"/>
    <row r="16" spans="1:38" ht="15" hidden="1" customHeight="1"/>
    <row r="17" spans="1:14" ht="11.25" customHeight="1">
      <c r="A17" s="13"/>
      <c r="B17" s="13"/>
      <c r="C17" s="13"/>
      <c r="D17" s="13"/>
      <c r="E17" s="94" t="s">
        <v>1</v>
      </c>
      <c r="F17" s="95"/>
    </row>
    <row r="18" spans="1:14" ht="27" customHeight="1">
      <c r="A18" s="86" t="s">
        <v>204</v>
      </c>
      <c r="B18" s="6" t="s">
        <v>205</v>
      </c>
      <c r="C18" s="88" t="s">
        <v>206</v>
      </c>
      <c r="D18" s="90" t="s">
        <v>207</v>
      </c>
      <c r="E18" s="91"/>
      <c r="F18" s="92"/>
    </row>
    <row r="19" spans="1:14" ht="21" customHeight="1">
      <c r="A19" s="87"/>
      <c r="B19" s="14" t="s">
        <v>208</v>
      </c>
      <c r="C19" s="89"/>
      <c r="D19" s="14" t="s">
        <v>209</v>
      </c>
      <c r="E19" s="14" t="s">
        <v>8</v>
      </c>
      <c r="F19" s="19" t="s">
        <v>9</v>
      </c>
    </row>
    <row r="20" spans="1:14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  <c r="N20" s="77" t="s">
        <v>542</v>
      </c>
    </row>
    <row r="21" spans="1:14" ht="25.5">
      <c r="A21" s="7">
        <v>4000</v>
      </c>
      <c r="B21" s="43" t="s">
        <v>210</v>
      </c>
      <c r="C21" s="7"/>
      <c r="D21" s="9">
        <f>SUM(D23,D176,D214)</f>
        <v>4573851.6000000015</v>
      </c>
      <c r="E21" s="9">
        <f>E23</f>
        <v>3538828.5000000009</v>
      </c>
      <c r="F21" s="9">
        <f>SUM(F23,F176,F214)</f>
        <v>1435023.1</v>
      </c>
    </row>
    <row r="22" spans="1:14" ht="39.950000000000003" hidden="1" customHeight="1">
      <c r="A22" s="7"/>
      <c r="B22" s="43" t="s">
        <v>211</v>
      </c>
      <c r="C22" s="7"/>
      <c r="D22" s="17"/>
      <c r="E22" s="17"/>
      <c r="F22" s="17"/>
    </row>
    <row r="23" spans="1:14" ht="40.5" customHeight="1">
      <c r="A23" s="7">
        <v>4050</v>
      </c>
      <c r="B23" s="43" t="s">
        <v>212</v>
      </c>
      <c r="C23" s="7" t="s">
        <v>213</v>
      </c>
      <c r="D23" s="9">
        <f>SUM(D25,D38,D81,D96,D106,D132,D147)</f>
        <v>3138828.5000000009</v>
      </c>
      <c r="E23" s="9">
        <f>SUM(E25,E38,E81,E96,E106,E132,E147)</f>
        <v>3538828.5000000009</v>
      </c>
      <c r="F23" s="9">
        <f>SUM(F25,F38,F81,F96,F106,F132,F147)</f>
        <v>0</v>
      </c>
    </row>
    <row r="24" spans="1:14" ht="39.950000000000003" hidden="1" customHeight="1">
      <c r="A24" s="7"/>
      <c r="B24" s="43" t="s">
        <v>211</v>
      </c>
      <c r="C24" s="7"/>
      <c r="D24" s="17"/>
      <c r="E24" s="17"/>
      <c r="F24" s="17"/>
    </row>
    <row r="25" spans="1:14" ht="31.5" customHeight="1">
      <c r="A25" s="7">
        <v>4100</v>
      </c>
      <c r="B25" s="43" t="s">
        <v>214</v>
      </c>
      <c r="C25" s="7" t="s">
        <v>213</v>
      </c>
      <c r="D25" s="9">
        <f>SUM(D27,D32,D35)</f>
        <v>877513.9</v>
      </c>
      <c r="E25" s="9">
        <f>SUM(E27,E32,E35)</f>
        <v>877513.9</v>
      </c>
      <c r="F25" s="9" t="s">
        <v>2</v>
      </c>
    </row>
    <row r="26" spans="1:14" ht="39.950000000000003" hidden="1" customHeight="1">
      <c r="A26" s="7"/>
      <c r="B26" s="43" t="s">
        <v>211</v>
      </c>
      <c r="C26" s="7"/>
      <c r="D26" s="17"/>
      <c r="E26" s="17"/>
      <c r="F26" s="17"/>
    </row>
    <row r="27" spans="1:14" ht="27.75" customHeight="1">
      <c r="A27" s="7">
        <v>4110</v>
      </c>
      <c r="B27" s="43" t="s">
        <v>215</v>
      </c>
      <c r="C27" s="7" t="s">
        <v>213</v>
      </c>
      <c r="D27" s="9">
        <f>SUM(D29:D31)</f>
        <v>877513.9</v>
      </c>
      <c r="E27" s="9">
        <f>SUM(E29:E31)</f>
        <v>877513.9</v>
      </c>
      <c r="F27" s="9" t="s">
        <v>2</v>
      </c>
    </row>
    <row r="28" spans="1:14" ht="39.950000000000003" hidden="1" customHeight="1" thickBot="1">
      <c r="A28" s="7"/>
      <c r="B28" s="43" t="s">
        <v>16</v>
      </c>
      <c r="C28" s="7"/>
      <c r="D28" s="17"/>
      <c r="E28" s="17"/>
      <c r="F28" s="17"/>
    </row>
    <row r="29" spans="1:14" ht="16.5" customHeight="1">
      <c r="A29" s="7">
        <v>4111</v>
      </c>
      <c r="B29" s="43" t="s">
        <v>216</v>
      </c>
      <c r="C29" s="7" t="s">
        <v>217</v>
      </c>
      <c r="D29" s="9">
        <f>E29</f>
        <v>666923.9</v>
      </c>
      <c r="E29" s="9">
        <v>666923.9</v>
      </c>
      <c r="F29" s="9" t="s">
        <v>2</v>
      </c>
    </row>
    <row r="30" spans="1:14" ht="25.5">
      <c r="A30" s="7">
        <v>4112</v>
      </c>
      <c r="B30" s="43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14" ht="21" customHeight="1">
      <c r="A31" s="7">
        <v>4114</v>
      </c>
      <c r="B31" s="43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14" ht="25.5">
      <c r="A32" s="7">
        <v>4120</v>
      </c>
      <c r="B32" s="43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3" t="s">
        <v>16</v>
      </c>
      <c r="C33" s="7"/>
      <c r="D33" s="17"/>
      <c r="E33" s="17"/>
      <c r="F33" s="17"/>
    </row>
    <row r="34" spans="1:6">
      <c r="A34" s="7">
        <v>4121</v>
      </c>
      <c r="B34" s="43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3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3" t="s">
        <v>16</v>
      </c>
      <c r="C36" s="7"/>
      <c r="D36" s="17"/>
      <c r="E36" s="17"/>
      <c r="F36" s="17"/>
    </row>
    <row r="37" spans="1:6">
      <c r="A37" s="7">
        <v>4131</v>
      </c>
      <c r="B37" s="43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41.25" customHeight="1">
      <c r="A38" s="7">
        <v>4200</v>
      </c>
      <c r="B38" s="43" t="s">
        <v>228</v>
      </c>
      <c r="C38" s="7" t="s">
        <v>213</v>
      </c>
      <c r="D38" s="9">
        <f>SUM(D40,D49,D54,D64,D67,D71)</f>
        <v>432411.7</v>
      </c>
      <c r="E38" s="9">
        <f>SUM(E40,E49,E54,E64,E67,E71)</f>
        <v>432411.7</v>
      </c>
      <c r="F38" s="9" t="s">
        <v>2</v>
      </c>
    </row>
    <row r="39" spans="1:6" ht="39.950000000000003" hidden="1" customHeight="1">
      <c r="A39" s="7"/>
      <c r="B39" s="43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3" t="s">
        <v>229</v>
      </c>
      <c r="C40" s="7" t="s">
        <v>213</v>
      </c>
      <c r="D40" s="9">
        <f>SUM(D42:D48)</f>
        <v>139839.40000000002</v>
      </c>
      <c r="E40" s="9">
        <f>SUM(E42:E48)</f>
        <v>139839.40000000002</v>
      </c>
      <c r="F40" s="9" t="s">
        <v>2</v>
      </c>
    </row>
    <row r="41" spans="1:6" ht="39.950000000000003" hidden="1" customHeight="1">
      <c r="A41" s="7"/>
      <c r="B41" s="43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3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3" t="s">
        <v>232</v>
      </c>
      <c r="C43" s="7" t="s">
        <v>233</v>
      </c>
      <c r="D43" s="9">
        <f t="shared" si="0"/>
        <v>122491.2</v>
      </c>
      <c r="E43" s="9">
        <v>122491.2</v>
      </c>
      <c r="F43" s="9" t="s">
        <v>2</v>
      </c>
    </row>
    <row r="44" spans="1:6">
      <c r="A44" s="7">
        <v>4213</v>
      </c>
      <c r="B44" s="43" t="s">
        <v>234</v>
      </c>
      <c r="C44" s="7" t="s">
        <v>235</v>
      </c>
      <c r="D44" s="9">
        <f t="shared" si="0"/>
        <v>9577</v>
      </c>
      <c r="E44" s="9">
        <v>9577</v>
      </c>
      <c r="F44" s="9" t="s">
        <v>2</v>
      </c>
    </row>
    <row r="45" spans="1:6">
      <c r="A45" s="7">
        <v>4214</v>
      </c>
      <c r="B45" s="43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3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3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3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3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3" t="s">
        <v>16</v>
      </c>
      <c r="C50" s="7"/>
      <c r="D50" s="17"/>
      <c r="E50" s="17"/>
      <c r="F50" s="17"/>
    </row>
    <row r="51" spans="1:6">
      <c r="A51" s="7">
        <v>4221</v>
      </c>
      <c r="B51" s="43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3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3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3" t="s">
        <v>251</v>
      </c>
      <c r="C54" s="7" t="s">
        <v>2</v>
      </c>
      <c r="D54" s="9">
        <f>SUM(D56:D63)</f>
        <v>135660</v>
      </c>
      <c r="E54" s="9">
        <f>SUM(E56:E63)</f>
        <v>135660</v>
      </c>
      <c r="F54" s="9" t="s">
        <v>2</v>
      </c>
    </row>
    <row r="55" spans="1:6" ht="39.950000000000003" hidden="1" customHeight="1">
      <c r="A55" s="7"/>
      <c r="B55" s="43" t="s">
        <v>16</v>
      </c>
      <c r="C55" s="7"/>
      <c r="D55" s="17"/>
      <c r="E55" s="17"/>
      <c r="F55" s="17"/>
    </row>
    <row r="56" spans="1:6">
      <c r="A56" s="7">
        <v>4231</v>
      </c>
      <c r="B56" s="43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3" t="s">
        <v>254</v>
      </c>
      <c r="C57" s="7" t="s">
        <v>255</v>
      </c>
      <c r="D57" s="9">
        <f t="shared" si="1"/>
        <v>11660</v>
      </c>
      <c r="E57" s="9">
        <v>11660</v>
      </c>
      <c r="F57" s="9" t="s">
        <v>2</v>
      </c>
    </row>
    <row r="58" spans="1:6" ht="25.5">
      <c r="A58" s="7">
        <v>4233</v>
      </c>
      <c r="B58" s="43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3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3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3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3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3" t="s">
        <v>266</v>
      </c>
      <c r="C63" s="7" t="s">
        <v>267</v>
      </c>
      <c r="D63" s="9">
        <f t="shared" si="1"/>
        <v>119000</v>
      </c>
      <c r="E63" s="9">
        <v>119000</v>
      </c>
      <c r="F63" s="9" t="s">
        <v>2</v>
      </c>
    </row>
    <row r="64" spans="1:6" ht="27.75" customHeight="1">
      <c r="A64" s="7">
        <v>4240</v>
      </c>
      <c r="B64" s="43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3" t="s">
        <v>16</v>
      </c>
      <c r="C65" s="7"/>
      <c r="D65" s="17"/>
      <c r="E65" s="17"/>
      <c r="F65" s="17"/>
    </row>
    <row r="66" spans="1:6">
      <c r="A66" s="7">
        <v>4241</v>
      </c>
      <c r="B66" s="43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3" t="s">
        <v>271</v>
      </c>
      <c r="C67" s="7" t="s">
        <v>213</v>
      </c>
      <c r="D67" s="9">
        <f>SUM(D69:D70)</f>
        <v>53800</v>
      </c>
      <c r="E67" s="9">
        <f>SUM(E69:E70)</f>
        <v>53800</v>
      </c>
      <c r="F67" s="9" t="s">
        <v>2</v>
      </c>
    </row>
    <row r="68" spans="1:6" ht="39.950000000000003" hidden="1" customHeight="1" thickBot="1">
      <c r="A68" s="7"/>
      <c r="B68" s="43" t="s">
        <v>16</v>
      </c>
      <c r="C68" s="7"/>
      <c r="D68" s="17"/>
      <c r="E68" s="17"/>
      <c r="F68" s="17"/>
    </row>
    <row r="69" spans="1:6" ht="25.5">
      <c r="A69" s="7">
        <v>4251</v>
      </c>
      <c r="B69" s="43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3" t="s">
        <v>274</v>
      </c>
      <c r="C70" s="7" t="s">
        <v>275</v>
      </c>
      <c r="D70" s="9">
        <f>SUM(E70,F70)</f>
        <v>21800</v>
      </c>
      <c r="E70" s="9">
        <v>21800</v>
      </c>
      <c r="F70" s="9" t="s">
        <v>2</v>
      </c>
    </row>
    <row r="71" spans="1:6" ht="39.950000000000003" customHeight="1">
      <c r="A71" s="7">
        <v>4260</v>
      </c>
      <c r="B71" s="43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3" t="s">
        <v>16</v>
      </c>
      <c r="C72" s="7"/>
      <c r="D72" s="17"/>
      <c r="E72" s="17"/>
      <c r="F72" s="17"/>
    </row>
    <row r="73" spans="1:6">
      <c r="A73" s="7">
        <v>4261</v>
      </c>
      <c r="B73" s="43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3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3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3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3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3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3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3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3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3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3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3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3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3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3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3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3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3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3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3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3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3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3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3" t="s">
        <v>311</v>
      </c>
      <c r="C96" s="7" t="s">
        <v>213</v>
      </c>
      <c r="D96" s="9">
        <f>SUM(D98,D102)</f>
        <v>1613159.8</v>
      </c>
      <c r="E96" s="9">
        <f>SUM(E98,E102)</f>
        <v>1613159.8</v>
      </c>
      <c r="F96" s="9" t="s">
        <v>2</v>
      </c>
    </row>
    <row r="97" spans="1:6" ht="39.950000000000003" hidden="1" customHeight="1">
      <c r="A97" s="7"/>
      <c r="B97" s="43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3" t="s">
        <v>312</v>
      </c>
      <c r="C98" s="7" t="s">
        <v>213</v>
      </c>
      <c r="D98" s="9">
        <f>SUM(D100:D101)</f>
        <v>1613159.8</v>
      </c>
      <c r="E98" s="9">
        <f>SUM(E100:E101)</f>
        <v>1613159.8</v>
      </c>
      <c r="F98" s="9" t="s">
        <v>2</v>
      </c>
    </row>
    <row r="99" spans="1:6" ht="39.950000000000003" hidden="1" customHeight="1">
      <c r="A99" s="7"/>
      <c r="B99" s="43" t="s">
        <v>16</v>
      </c>
      <c r="C99" s="7"/>
      <c r="D99" s="17"/>
      <c r="E99" s="17"/>
      <c r="F99" s="17"/>
    </row>
    <row r="100" spans="1:6" ht="26.25" customHeight="1">
      <c r="A100" s="7">
        <v>4411</v>
      </c>
      <c r="B100" s="43" t="s">
        <v>313</v>
      </c>
      <c r="C100" s="7" t="s">
        <v>314</v>
      </c>
      <c r="D100" s="9">
        <f>SUM(E100,F100)</f>
        <v>1613159.8</v>
      </c>
      <c r="E100" s="20">
        <v>1613159.8</v>
      </c>
      <c r="F100" s="9" t="s">
        <v>2</v>
      </c>
    </row>
    <row r="101" spans="1:6" ht="25.5">
      <c r="A101" s="7">
        <v>4412</v>
      </c>
      <c r="B101" s="43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3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3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43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43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3" t="s">
        <v>322</v>
      </c>
      <c r="C106" s="7"/>
      <c r="D106" s="9">
        <f>SUM(D108,D112,D116,D124)</f>
        <v>9206.2000000000007</v>
      </c>
      <c r="E106" s="9">
        <f>SUM(E108,E112,E116,E124)</f>
        <v>9206.2000000000007</v>
      </c>
      <c r="F106" s="9" t="s">
        <v>2</v>
      </c>
    </row>
    <row r="107" spans="1:6" ht="39.950000000000003" hidden="1" customHeight="1">
      <c r="A107" s="7"/>
      <c r="B107" s="43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3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3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3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3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3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3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3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3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25.5" customHeight="1">
      <c r="A116" s="7">
        <v>4530</v>
      </c>
      <c r="B116" s="43" t="s">
        <v>333</v>
      </c>
      <c r="C116" s="7" t="s">
        <v>213</v>
      </c>
      <c r="D116" s="9">
        <f>SUM(D118:D120)</f>
        <v>9206.2000000000007</v>
      </c>
      <c r="E116" s="9">
        <f>SUM(E118:E120)</f>
        <v>9206.2000000000007</v>
      </c>
      <c r="F116" s="9" t="s">
        <v>2</v>
      </c>
    </row>
    <row r="117" spans="1:6" ht="39.950000000000003" hidden="1" customHeight="1">
      <c r="A117" s="7"/>
      <c r="B117" s="43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3" t="s">
        <v>334</v>
      </c>
      <c r="C118" s="7" t="s">
        <v>335</v>
      </c>
      <c r="D118" s="9">
        <f>SUM(E118,F118)</f>
        <v>9206.2000000000007</v>
      </c>
      <c r="E118" s="9">
        <v>9206.2000000000007</v>
      </c>
      <c r="F118" s="9" t="s">
        <v>2</v>
      </c>
    </row>
    <row r="119" spans="1:6" ht="25.5" customHeight="1">
      <c r="A119" s="7">
        <v>4532</v>
      </c>
      <c r="B119" s="43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26.25" customHeight="1">
      <c r="A120" s="7">
        <v>4533</v>
      </c>
      <c r="B120" s="43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16.5" customHeight="1">
      <c r="A121" s="7">
        <v>4534</v>
      </c>
      <c r="B121" s="43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3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3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3" t="s">
        <v>343</v>
      </c>
      <c r="C124" s="7" t="s">
        <v>213</v>
      </c>
      <c r="D124" s="9">
        <f>SUM(D126:D128)</f>
        <v>0</v>
      </c>
      <c r="E124" s="9">
        <f>SUM(E126:E128)</f>
        <v>0</v>
      </c>
      <c r="F124" s="9" t="s">
        <v>2</v>
      </c>
    </row>
    <row r="125" spans="1:6" ht="16.5" customHeight="1">
      <c r="A125" s="7"/>
      <c r="B125" s="43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3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3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3" t="s">
        <v>348</v>
      </c>
      <c r="C128" s="7" t="s">
        <v>349</v>
      </c>
      <c r="D128" s="9">
        <f>E128</f>
        <v>0</v>
      </c>
      <c r="E128" s="9">
        <v>0</v>
      </c>
      <c r="F128" s="9" t="s">
        <v>2</v>
      </c>
    </row>
    <row r="129" spans="1:6" ht="16.5" customHeight="1">
      <c r="A129" s="7">
        <v>4544</v>
      </c>
      <c r="B129" s="43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3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3.5" customHeight="1">
      <c r="A131" s="7">
        <v>4546</v>
      </c>
      <c r="B131" s="43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3" t="s">
        <v>351</v>
      </c>
      <c r="C132" s="7" t="s">
        <v>213</v>
      </c>
      <c r="D132" s="9">
        <f>SUM(D134,D138,D144)</f>
        <v>50837.599999999999</v>
      </c>
      <c r="E132" s="9">
        <f>SUM(E134,E138,E144)</f>
        <v>50837.599999999999</v>
      </c>
      <c r="F132" s="9" t="s">
        <v>2</v>
      </c>
    </row>
    <row r="133" spans="1:6" ht="39.950000000000003" hidden="1" customHeight="1">
      <c r="A133" s="7"/>
      <c r="B133" s="43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3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3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3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3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3" t="s">
        <v>357</v>
      </c>
      <c r="C138" s="7" t="s">
        <v>213</v>
      </c>
      <c r="D138" s="9">
        <f>SUM(D140:D143)</f>
        <v>50837.599999999999</v>
      </c>
      <c r="E138" s="9">
        <f>SUM(E140:E143)</f>
        <v>50837.599999999999</v>
      </c>
      <c r="F138" s="9" t="s">
        <v>2</v>
      </c>
    </row>
    <row r="139" spans="1:6" ht="39.950000000000003" hidden="1" customHeight="1">
      <c r="A139" s="7"/>
      <c r="B139" s="43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3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3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3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9.5" customHeight="1">
      <c r="A143" s="7">
        <v>4634</v>
      </c>
      <c r="B143" s="43" t="s">
        <v>365</v>
      </c>
      <c r="C143" s="7" t="s">
        <v>366</v>
      </c>
      <c r="D143" s="9">
        <f>SUM(E143,F143)</f>
        <v>50837.599999999999</v>
      </c>
      <c r="E143" s="9">
        <v>50837.599999999999</v>
      </c>
      <c r="F143" s="9" t="s">
        <v>2</v>
      </c>
    </row>
    <row r="144" spans="1:6" ht="39.950000000000003" hidden="1" customHeight="1">
      <c r="A144" s="7">
        <v>4640</v>
      </c>
      <c r="B144" s="43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3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3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3" t="s">
        <v>370</v>
      </c>
      <c r="C147" s="7" t="s">
        <v>213</v>
      </c>
      <c r="D147" s="9">
        <f>SUM(D149,D153,D159,D162,D166,D169,D172)</f>
        <v>155699.30000000005</v>
      </c>
      <c r="E147" s="9">
        <f>SUM(E149,E153,E159,E162,E166,E169,E172)</f>
        <v>555699.30000000005</v>
      </c>
      <c r="F147" s="9">
        <f>SUM(F149,F153,F159,F162,F166,F169,F172)</f>
        <v>0</v>
      </c>
    </row>
    <row r="148" spans="1:6" ht="39.950000000000003" hidden="1" customHeight="1">
      <c r="A148" s="7"/>
      <c r="B148" s="43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3" t="s">
        <v>371</v>
      </c>
      <c r="C149" s="7" t="s">
        <v>213</v>
      </c>
      <c r="D149" s="9">
        <f>SUM(D151:D152)</f>
        <v>13000</v>
      </c>
      <c r="E149" s="9">
        <f>SUM(E151:E152)</f>
        <v>13000</v>
      </c>
      <c r="F149" s="9" t="s">
        <v>2</v>
      </c>
    </row>
    <row r="150" spans="1:6" ht="39.950000000000003" hidden="1" customHeight="1">
      <c r="A150" s="7"/>
      <c r="B150" s="43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3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26.25" customHeight="1">
      <c r="A152" s="7">
        <v>4712</v>
      </c>
      <c r="B152" s="43" t="s">
        <v>374</v>
      </c>
      <c r="C152" s="7" t="s">
        <v>375</v>
      </c>
      <c r="D152" s="9">
        <f>SUM(E152,F152)</f>
        <v>13000</v>
      </c>
      <c r="E152" s="9">
        <v>13000</v>
      </c>
      <c r="F152" s="9" t="s">
        <v>2</v>
      </c>
    </row>
    <row r="153" spans="1:6" ht="51" customHeight="1">
      <c r="A153" s="7">
        <v>4720</v>
      </c>
      <c r="B153" s="43" t="s">
        <v>376</v>
      </c>
      <c r="C153" s="7" t="s">
        <v>213</v>
      </c>
      <c r="D153" s="9">
        <f>SUM(D155:D158)</f>
        <v>12600</v>
      </c>
      <c r="E153" s="9">
        <f>SUM(E155:E158)</f>
        <v>12600</v>
      </c>
      <c r="F153" s="9" t="s">
        <v>2</v>
      </c>
    </row>
    <row r="154" spans="1:6" ht="15.75" customHeight="1">
      <c r="A154" s="7"/>
      <c r="B154" s="43" t="s">
        <v>358</v>
      </c>
      <c r="C154" s="7"/>
      <c r="D154" s="17"/>
      <c r="E154" s="17"/>
      <c r="F154" s="17"/>
    </row>
    <row r="155" spans="1:6" ht="16.5" customHeight="1">
      <c r="A155" s="7">
        <v>4721</v>
      </c>
      <c r="B155" s="43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3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3" t="s">
        <v>381</v>
      </c>
      <c r="C157" s="7" t="s">
        <v>382</v>
      </c>
      <c r="D157" s="9">
        <f>SUM(E157,F157)</f>
        <v>12600</v>
      </c>
      <c r="E157" s="9">
        <v>12600</v>
      </c>
      <c r="F157" s="9" t="s">
        <v>2</v>
      </c>
    </row>
    <row r="158" spans="1:6" ht="33.75" customHeight="1">
      <c r="A158" s="7">
        <v>4724</v>
      </c>
      <c r="B158" s="43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3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3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3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3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15.75" customHeight="1">
      <c r="A163" s="7"/>
      <c r="B163" s="43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3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3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3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3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3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3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3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3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3" t="s">
        <v>399</v>
      </c>
      <c r="C172" s="7" t="s">
        <v>213</v>
      </c>
      <c r="D172" s="9">
        <f>SUM(D174)</f>
        <v>127099.30000000005</v>
      </c>
      <c r="E172" s="9">
        <f>SUM(E174)</f>
        <v>527099.30000000005</v>
      </c>
      <c r="F172" s="9">
        <f>SUM(F174)</f>
        <v>0</v>
      </c>
    </row>
    <row r="173" spans="1:6" ht="18" customHeight="1">
      <c r="A173" s="7"/>
      <c r="B173" s="43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3" t="s">
        <v>400</v>
      </c>
      <c r="C174" s="7" t="s">
        <v>401</v>
      </c>
      <c r="D174" s="9">
        <f>E174-400000</f>
        <v>127099.30000000005</v>
      </c>
      <c r="E174" s="9">
        <v>527099.30000000005</v>
      </c>
      <c r="F174" s="9">
        <v>0</v>
      </c>
    </row>
    <row r="175" spans="1:6" ht="38.25">
      <c r="A175" s="7">
        <v>4772</v>
      </c>
      <c r="B175" s="43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3" t="s">
        <v>403</v>
      </c>
      <c r="C176" s="7" t="s">
        <v>213</v>
      </c>
      <c r="D176" s="9">
        <f>SUM(D178,D196,D202,D205,D211)</f>
        <v>1501573.1</v>
      </c>
      <c r="E176" s="9" t="s">
        <v>2</v>
      </c>
      <c r="F176" s="9">
        <f>SUM(F178,F196,F202,F205,F211)</f>
        <v>1501573.1</v>
      </c>
    </row>
    <row r="177" spans="1:6" ht="39.950000000000003" hidden="1" customHeight="1">
      <c r="A177" s="7"/>
      <c r="B177" s="43" t="s">
        <v>211</v>
      </c>
      <c r="C177" s="7"/>
      <c r="D177" s="17"/>
      <c r="E177" s="17"/>
      <c r="F177" s="17"/>
    </row>
    <row r="178" spans="1:6" ht="25.5">
      <c r="A178" s="7">
        <v>5100</v>
      </c>
      <c r="B178" s="43" t="s">
        <v>404</v>
      </c>
      <c r="C178" s="7" t="s">
        <v>213</v>
      </c>
      <c r="D178" s="9">
        <f>SUM(D180,D185,D190)</f>
        <v>1501573.1</v>
      </c>
      <c r="E178" s="9" t="s">
        <v>2</v>
      </c>
      <c r="F178" s="9">
        <f>SUM(F180,F185,F190)</f>
        <v>1501573.1</v>
      </c>
    </row>
    <row r="179" spans="1:6" ht="39.950000000000003" hidden="1" customHeight="1">
      <c r="A179" s="7"/>
      <c r="B179" s="43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3" t="s">
        <v>405</v>
      </c>
      <c r="C180" s="7" t="s">
        <v>213</v>
      </c>
      <c r="D180" s="9">
        <f>SUM(D182:D184)</f>
        <v>1463023.1</v>
      </c>
      <c r="E180" s="9" t="s">
        <v>2</v>
      </c>
      <c r="F180" s="9">
        <f>SUM(F182:F184)</f>
        <v>1463023.1</v>
      </c>
    </row>
    <row r="181" spans="1:6" ht="39.950000000000003" hidden="1" customHeight="1">
      <c r="A181" s="7"/>
      <c r="B181" s="43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3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15" customHeight="1">
      <c r="A183" s="7">
        <v>5112</v>
      </c>
      <c r="B183" s="43" t="s">
        <v>408</v>
      </c>
      <c r="C183" s="7" t="s">
        <v>409</v>
      </c>
      <c r="D183" s="9">
        <f>SUM(E183,F183)</f>
        <v>602600</v>
      </c>
      <c r="E183" s="9" t="s">
        <v>2</v>
      </c>
      <c r="F183" s="9">
        <v>602600</v>
      </c>
    </row>
    <row r="184" spans="1:6" ht="13.5" customHeight="1">
      <c r="A184" s="7">
        <v>5113</v>
      </c>
      <c r="B184" s="43" t="s">
        <v>410</v>
      </c>
      <c r="C184" s="7" t="s">
        <v>411</v>
      </c>
      <c r="D184" s="9">
        <f>SUM(E184,F184)</f>
        <v>860423.1</v>
      </c>
      <c r="E184" s="9" t="s">
        <v>2</v>
      </c>
      <c r="F184" s="9">
        <v>860423.1</v>
      </c>
    </row>
    <row r="185" spans="1:6" ht="30.75" customHeight="1">
      <c r="A185" s="7">
        <v>5120</v>
      </c>
      <c r="B185" s="43" t="s">
        <v>412</v>
      </c>
      <c r="C185" s="7" t="s">
        <v>213</v>
      </c>
      <c r="D185" s="9">
        <f>SUM(D187:D189)</f>
        <v>13250</v>
      </c>
      <c r="E185" s="9" t="s">
        <v>2</v>
      </c>
      <c r="F185" s="9">
        <f>SUM(F187:F189)</f>
        <v>13250</v>
      </c>
    </row>
    <row r="186" spans="1:6" ht="39.950000000000003" hidden="1" customHeight="1">
      <c r="A186" s="7"/>
      <c r="B186" s="43" t="s">
        <v>16</v>
      </c>
      <c r="C186" s="7"/>
      <c r="D186" s="17"/>
      <c r="E186" s="17"/>
      <c r="F186" s="17"/>
    </row>
    <row r="187" spans="1:6">
      <c r="A187" s="7">
        <v>5121</v>
      </c>
      <c r="B187" s="43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3" t="s">
        <v>415</v>
      </c>
      <c r="C188" s="7" t="s">
        <v>416</v>
      </c>
      <c r="D188" s="9">
        <f>SUM(E188,F188)</f>
        <v>7470</v>
      </c>
      <c r="E188" s="9" t="s">
        <v>2</v>
      </c>
      <c r="F188" s="9">
        <v>7470</v>
      </c>
    </row>
    <row r="189" spans="1:6">
      <c r="A189" s="7">
        <v>5123</v>
      </c>
      <c r="B189" s="43" t="s">
        <v>417</v>
      </c>
      <c r="C189" s="7" t="s">
        <v>418</v>
      </c>
      <c r="D189" s="9">
        <f>SUM(E189,F189)</f>
        <v>5780</v>
      </c>
      <c r="E189" s="9" t="s">
        <v>2</v>
      </c>
      <c r="F189" s="9">
        <v>5780</v>
      </c>
    </row>
    <row r="190" spans="1:6" ht="25.5">
      <c r="A190" s="7">
        <v>5130</v>
      </c>
      <c r="B190" s="43" t="s">
        <v>419</v>
      </c>
      <c r="C190" s="7" t="s">
        <v>213</v>
      </c>
      <c r="D190" s="9">
        <f>SUM(D192:D195)</f>
        <v>25300</v>
      </c>
      <c r="E190" s="9" t="s">
        <v>2</v>
      </c>
      <c r="F190" s="9">
        <f>F193+F195</f>
        <v>25300</v>
      </c>
    </row>
    <row r="191" spans="1:6" ht="12.75" customHeight="1">
      <c r="A191" s="7"/>
      <c r="B191" s="43" t="s">
        <v>16</v>
      </c>
      <c r="C191" s="7"/>
      <c r="D191" s="17"/>
      <c r="E191" s="17"/>
      <c r="F191" s="17"/>
    </row>
    <row r="192" spans="1:6" ht="15.75" customHeight="1">
      <c r="A192" s="7">
        <v>5131</v>
      </c>
      <c r="B192" s="43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16.5" customHeight="1">
      <c r="A193" s="7">
        <v>5132</v>
      </c>
      <c r="B193" s="43" t="s">
        <v>422</v>
      </c>
      <c r="C193" s="7" t="s">
        <v>423</v>
      </c>
      <c r="D193" s="9">
        <f>SUM(E193,F193)</f>
        <v>300</v>
      </c>
      <c r="E193" s="9" t="s">
        <v>2</v>
      </c>
      <c r="F193" s="9">
        <v>300</v>
      </c>
    </row>
    <row r="194" spans="1:6" ht="14.25" customHeight="1">
      <c r="A194" s="7">
        <v>5133</v>
      </c>
      <c r="B194" s="43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3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3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3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3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3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3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3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3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5" customHeight="1">
      <c r="A203" s="7"/>
      <c r="B203" s="43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3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3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3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3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16.5" customHeight="1">
      <c r="A208" s="7">
        <v>5421</v>
      </c>
      <c r="B208" s="43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3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15.75" customHeight="1">
      <c r="A210" s="7">
        <v>5441</v>
      </c>
      <c r="B210" s="43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3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5" customHeight="1">
      <c r="A212" s="7"/>
      <c r="B212" s="43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3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3" t="s">
        <v>451</v>
      </c>
      <c r="C214" s="7" t="s">
        <v>213</v>
      </c>
      <c r="D214" s="9">
        <f>F214</f>
        <v>-66550</v>
      </c>
      <c r="E214" s="9" t="s">
        <v>2</v>
      </c>
      <c r="F214" s="21">
        <f>F216+F221+F229+F232</f>
        <v>-66550</v>
      </c>
    </row>
    <row r="215" spans="1:6" ht="14.25" customHeight="1">
      <c r="A215" s="7"/>
      <c r="B215" s="43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3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3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3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13.5" customHeight="1">
      <c r="A219" s="7">
        <v>6120</v>
      </c>
      <c r="B219" s="43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7.75" customHeight="1">
      <c r="A220" s="7">
        <v>6130</v>
      </c>
      <c r="B220" s="43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3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3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3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3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3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3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hidden="1" customHeight="1">
      <c r="A227" s="7">
        <v>6222</v>
      </c>
      <c r="B227" s="43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hidden="1" customHeight="1">
      <c r="A228" s="7">
        <v>6223</v>
      </c>
      <c r="B228" s="43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26.25" customHeight="1">
      <c r="A229" s="7">
        <v>6300</v>
      </c>
      <c r="B229" s="43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3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3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3" t="s">
        <v>572</v>
      </c>
      <c r="C232" s="7" t="s">
        <v>213</v>
      </c>
      <c r="D232" s="9">
        <f>SUM(D234:D237)</f>
        <v>-66550</v>
      </c>
      <c r="E232" s="9" t="s">
        <v>2</v>
      </c>
      <c r="F232" s="21">
        <f>SUM(F234:F237)</f>
        <v>-66550</v>
      </c>
    </row>
    <row r="233" spans="1:6" ht="16.5" customHeight="1">
      <c r="A233" s="7"/>
      <c r="B233" s="43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3" t="s">
        <v>472</v>
      </c>
      <c r="C234" s="7" t="s">
        <v>473</v>
      </c>
      <c r="D234" s="9">
        <f>SUM(E234,F234)</f>
        <v>-66550</v>
      </c>
      <c r="E234" s="9" t="s">
        <v>2</v>
      </c>
      <c r="F234" s="23">
        <v>-66550</v>
      </c>
    </row>
    <row r="235" spans="1:6" ht="18.75" customHeight="1">
      <c r="A235" s="7">
        <v>6420</v>
      </c>
      <c r="B235" s="43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3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3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6"/>
  <sheetViews>
    <sheetView topLeftCell="A2" workbookViewId="0">
      <selection activeCell="T15" sqref="T15"/>
    </sheetView>
  </sheetViews>
  <sheetFormatPr defaultRowHeight="15"/>
  <cols>
    <col min="1" max="1" width="5.140625" style="3" customWidth="1"/>
    <col min="2" max="2" width="2.85546875" style="3" customWidth="1"/>
    <col min="3" max="3" width="2.140625" style="3" customWidth="1"/>
    <col min="4" max="4" width="2.85546875" style="3" bestFit="1" customWidth="1"/>
    <col min="5" max="5" width="51.5703125" style="3" customWidth="1"/>
    <col min="6" max="6" width="11.5703125" style="64" customWidth="1"/>
    <col min="7" max="7" width="11.42578125" style="64" customWidth="1"/>
    <col min="8" max="8" width="10.7109375" style="6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98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hidden="1" customHeight="1">
      <c r="A1" s="82" t="s">
        <v>593</v>
      </c>
      <c r="B1" s="82"/>
      <c r="C1" s="82"/>
      <c r="D1" s="82"/>
      <c r="E1" s="82"/>
      <c r="F1" s="82"/>
      <c r="G1" s="82"/>
      <c r="H1" s="82"/>
      <c r="O1" s="97">
        <v>734.4</v>
      </c>
    </row>
    <row r="2" spans="1:42" s="24" customFormat="1" ht="11.25" customHeight="1">
      <c r="A2" s="75"/>
      <c r="B2" s="75"/>
      <c r="C2" s="75"/>
      <c r="D2" s="75"/>
      <c r="E2" s="75"/>
      <c r="F2" s="75"/>
      <c r="G2" s="84" t="s">
        <v>202</v>
      </c>
      <c r="H2" s="84"/>
      <c r="O2" s="97"/>
    </row>
    <row r="3" spans="1:42" s="2" customFormat="1" ht="15" customHeight="1">
      <c r="A3" s="84" t="s">
        <v>544</v>
      </c>
      <c r="B3" s="84"/>
      <c r="C3" s="84"/>
      <c r="D3" s="84"/>
      <c r="E3" s="84"/>
      <c r="F3" s="84"/>
      <c r="G3" s="84"/>
      <c r="H3" s="84"/>
      <c r="I3" s="1"/>
      <c r="J3" s="1"/>
      <c r="K3" s="1"/>
      <c r="L3" s="1"/>
      <c r="M3" s="1"/>
      <c r="N3" s="1"/>
      <c r="O3" s="9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2" customHeight="1">
      <c r="A4" s="84" t="s">
        <v>560</v>
      </c>
      <c r="B4" s="84"/>
      <c r="C4" s="84"/>
      <c r="D4" s="84"/>
      <c r="E4" s="84"/>
      <c r="F4" s="84"/>
      <c r="G4" s="84"/>
      <c r="H4" s="84"/>
      <c r="I4" s="1"/>
      <c r="J4" s="1"/>
      <c r="K4" s="1"/>
      <c r="L4" s="1"/>
      <c r="M4" s="1"/>
      <c r="N4" s="1"/>
      <c r="O4" s="9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6.5" customHeight="1">
      <c r="A5" s="84" t="s">
        <v>596</v>
      </c>
      <c r="B5" s="84"/>
      <c r="C5" s="84"/>
      <c r="D5" s="84"/>
      <c r="E5" s="84"/>
      <c r="F5" s="84"/>
      <c r="G5" s="84"/>
      <c r="H5" s="84"/>
      <c r="I5" s="1"/>
      <c r="J5" s="1"/>
      <c r="K5" s="1"/>
      <c r="L5" s="1"/>
      <c r="M5" s="1"/>
      <c r="N5" s="1"/>
      <c r="O5" s="9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" customHeight="1">
      <c r="A6" s="84" t="s">
        <v>599</v>
      </c>
      <c r="B6" s="84"/>
      <c r="C6" s="84"/>
      <c r="D6" s="84"/>
      <c r="E6" s="84"/>
      <c r="F6" s="84"/>
      <c r="G6" s="84"/>
      <c r="H6" s="84"/>
      <c r="I6" s="1"/>
      <c r="J6" s="1"/>
      <c r="K6" s="1"/>
      <c r="L6" s="1"/>
      <c r="M6" s="1"/>
      <c r="N6" s="1"/>
      <c r="O6" s="9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16.5" hidden="1" customHeight="1">
      <c r="A7" s="75"/>
      <c r="B7" s="75"/>
      <c r="C7" s="75"/>
      <c r="D7" s="75"/>
      <c r="E7" s="75"/>
      <c r="F7" s="75"/>
      <c r="G7" s="75"/>
      <c r="H7" s="75"/>
      <c r="O7" s="97"/>
    </row>
    <row r="8" spans="1:42" s="11" customFormat="1" ht="24" customHeight="1">
      <c r="A8" s="99" t="s">
        <v>480</v>
      </c>
      <c r="B8" s="99"/>
      <c r="C8" s="99"/>
      <c r="D8" s="99"/>
      <c r="E8" s="99"/>
      <c r="F8" s="99"/>
      <c r="G8" s="99"/>
      <c r="H8" s="99"/>
      <c r="O8" s="97"/>
    </row>
    <row r="9" spans="1:42" s="11" customFormat="1" ht="27.75" customHeight="1">
      <c r="A9" s="83" t="s">
        <v>587</v>
      </c>
      <c r="B9" s="83"/>
      <c r="C9" s="83"/>
      <c r="D9" s="83"/>
      <c r="E9" s="83"/>
      <c r="F9" s="83"/>
      <c r="G9" s="83"/>
      <c r="H9" s="83"/>
      <c r="O9" s="97"/>
    </row>
    <row r="10" spans="1:42" ht="15" hidden="1" customHeight="1">
      <c r="O10" s="97"/>
    </row>
    <row r="11" spans="1:42" ht="15" hidden="1" customHeight="1">
      <c r="O11" s="97"/>
    </row>
    <row r="12" spans="1:42" ht="13.5" customHeight="1">
      <c r="A12" s="5"/>
      <c r="B12" s="5"/>
      <c r="C12" s="5"/>
      <c r="D12" s="5"/>
      <c r="E12" s="5"/>
      <c r="F12" s="65"/>
      <c r="G12" s="100" t="s">
        <v>1</v>
      </c>
      <c r="H12" s="101"/>
      <c r="I12" s="102"/>
      <c r="O12" s="97"/>
    </row>
    <row r="13" spans="1:42" ht="51">
      <c r="A13" s="25" t="s">
        <v>481</v>
      </c>
      <c r="B13" s="15" t="s">
        <v>5</v>
      </c>
      <c r="C13" s="15" t="s">
        <v>6</v>
      </c>
      <c r="D13" s="15" t="s">
        <v>7</v>
      </c>
      <c r="E13" s="26" t="s">
        <v>482</v>
      </c>
      <c r="F13" s="66" t="s">
        <v>483</v>
      </c>
      <c r="G13" s="66" t="s">
        <v>8</v>
      </c>
      <c r="H13" s="66" t="s">
        <v>9</v>
      </c>
      <c r="I13" s="27"/>
      <c r="O13" s="97"/>
    </row>
    <row r="14" spans="1:42" s="76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67">
        <v>7</v>
      </c>
      <c r="G14" s="67">
        <v>8</v>
      </c>
      <c r="H14" s="67">
        <v>8</v>
      </c>
      <c r="O14" s="97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3" t="s">
        <v>10</v>
      </c>
      <c r="F15" s="9">
        <f>SUM(F16,F102,F119,F148,F213,F253,F283,F312,F346,F377,F402)</f>
        <v>4573851.5999999996</v>
      </c>
      <c r="G15" s="9">
        <f>G16+G148+G213+G253+G312+G346+G377+G402</f>
        <v>3538828.5</v>
      </c>
      <c r="H15" s="9">
        <f>SUM(H16,H102,H119,H148,H213,H253,H283,H312,H346,H377,H401)</f>
        <v>1435023.1</v>
      </c>
      <c r="K15" s="4"/>
      <c r="M15" s="4"/>
      <c r="O15" s="97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3" t="s">
        <v>13</v>
      </c>
      <c r="F16" s="9">
        <f>SUM(F18,F46,F50,F67,F70,F73,F96)</f>
        <v>832431.10000000009</v>
      </c>
      <c r="G16" s="9">
        <f>SUM(G18,G46,G50,G67,G70,G73,G93)</f>
        <v>675431.1</v>
      </c>
      <c r="H16" s="9">
        <f>SUM(H18,H46,H50,H67,H70,H73,H96)</f>
        <v>157000</v>
      </c>
      <c r="O16" s="97"/>
    </row>
    <row r="17" spans="1:15">
      <c r="A17" s="7"/>
      <c r="B17" s="7"/>
      <c r="C17" s="7"/>
      <c r="D17" s="7"/>
      <c r="E17" s="43" t="s">
        <v>14</v>
      </c>
      <c r="F17" s="68"/>
      <c r="G17" s="68"/>
      <c r="H17" s="68"/>
      <c r="O17" s="97"/>
    </row>
    <row r="18" spans="1:15" s="56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3" t="s">
        <v>15</v>
      </c>
      <c r="F18" s="9">
        <f>SUM(F19)</f>
        <v>592707.9</v>
      </c>
      <c r="G18" s="9">
        <f>SUM(G19)</f>
        <v>584707.9</v>
      </c>
      <c r="H18" s="9">
        <f>SUM(H19)</f>
        <v>8000</v>
      </c>
      <c r="O18" s="97"/>
    </row>
    <row r="19" spans="1:15" s="56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3" t="s">
        <v>17</v>
      </c>
      <c r="F19" s="9">
        <f>SUM(F21:F44)</f>
        <v>592707.9</v>
      </c>
      <c r="G19" s="9">
        <f>SUM(G21:G43)</f>
        <v>584707.9</v>
      </c>
      <c r="H19" s="9">
        <f>H43+H44</f>
        <v>8000</v>
      </c>
      <c r="O19" s="97"/>
    </row>
    <row r="20" spans="1:15" s="56" customFormat="1" ht="24">
      <c r="A20" s="7"/>
      <c r="B20" s="7"/>
      <c r="C20" s="7"/>
      <c r="D20" s="7"/>
      <c r="E20" s="44" t="s">
        <v>484</v>
      </c>
      <c r="F20" s="68"/>
      <c r="G20" s="68"/>
      <c r="H20" s="68"/>
      <c r="O20" s="97"/>
    </row>
    <row r="21" spans="1:15" s="56" customFormat="1" ht="24" customHeight="1">
      <c r="A21" s="7"/>
      <c r="B21" s="7"/>
      <c r="C21" s="7"/>
      <c r="D21" s="7"/>
      <c r="E21" s="43" t="s">
        <v>485</v>
      </c>
      <c r="F21" s="9">
        <f>SUM(G21:H21)</f>
        <v>379077.9</v>
      </c>
      <c r="G21" s="9">
        <v>379077.9</v>
      </c>
      <c r="H21" s="68">
        <v>0</v>
      </c>
      <c r="O21" s="97"/>
    </row>
    <row r="22" spans="1:15" s="56" customFormat="1" ht="27" customHeight="1">
      <c r="A22" s="7"/>
      <c r="B22" s="7"/>
      <c r="C22" s="7"/>
      <c r="D22" s="7"/>
      <c r="E22" s="43" t="s">
        <v>486</v>
      </c>
      <c r="F22" s="9">
        <f t="shared" ref="F22:F43" si="0">SUM(G22:H22)</f>
        <v>130000</v>
      </c>
      <c r="G22" s="9">
        <v>130000</v>
      </c>
      <c r="H22" s="68">
        <v>0</v>
      </c>
      <c r="O22" s="97"/>
    </row>
    <row r="23" spans="1:15" s="56" customFormat="1" ht="15" customHeight="1">
      <c r="A23" s="7"/>
      <c r="B23" s="7"/>
      <c r="C23" s="7"/>
      <c r="D23" s="7"/>
      <c r="E23" s="43" t="s">
        <v>487</v>
      </c>
      <c r="F23" s="9">
        <f t="shared" si="0"/>
        <v>10710</v>
      </c>
      <c r="G23" s="9">
        <v>10710</v>
      </c>
      <c r="H23" s="68">
        <v>0</v>
      </c>
      <c r="O23" s="97"/>
    </row>
    <row r="24" spans="1:15" s="56" customFormat="1" ht="15" customHeight="1">
      <c r="A24" s="7"/>
      <c r="B24" s="7"/>
      <c r="C24" s="7"/>
      <c r="D24" s="7"/>
      <c r="E24" s="43" t="s">
        <v>488</v>
      </c>
      <c r="F24" s="9">
        <f t="shared" si="0"/>
        <v>800</v>
      </c>
      <c r="G24" s="9">
        <v>800</v>
      </c>
      <c r="H24" s="68">
        <v>0</v>
      </c>
      <c r="O24" s="97"/>
    </row>
    <row r="25" spans="1:15" s="56" customFormat="1" ht="15" customHeight="1">
      <c r="A25" s="7"/>
      <c r="B25" s="7"/>
      <c r="C25" s="7"/>
      <c r="D25" s="7"/>
      <c r="E25" s="43" t="s">
        <v>489</v>
      </c>
      <c r="F25" s="9">
        <f t="shared" si="0"/>
        <v>4720</v>
      </c>
      <c r="G25" s="9">
        <v>4720</v>
      </c>
      <c r="H25" s="68">
        <v>0</v>
      </c>
      <c r="O25" s="97"/>
    </row>
    <row r="26" spans="1:15" s="56" customFormat="1" ht="15" customHeight="1">
      <c r="A26" s="7"/>
      <c r="B26" s="7"/>
      <c r="C26" s="7"/>
      <c r="D26" s="7"/>
      <c r="E26" s="43" t="s">
        <v>490</v>
      </c>
      <c r="F26" s="9">
        <f t="shared" si="0"/>
        <v>600</v>
      </c>
      <c r="G26" s="9">
        <v>600</v>
      </c>
      <c r="H26" s="68">
        <v>0</v>
      </c>
      <c r="O26" s="97"/>
    </row>
    <row r="27" spans="1:15" s="56" customFormat="1" ht="15" customHeight="1">
      <c r="A27" s="7"/>
      <c r="B27" s="7"/>
      <c r="C27" s="7"/>
      <c r="D27" s="7"/>
      <c r="E27" s="43" t="s">
        <v>491</v>
      </c>
      <c r="F27" s="9">
        <f t="shared" si="0"/>
        <v>500</v>
      </c>
      <c r="G27" s="9">
        <v>500</v>
      </c>
      <c r="H27" s="68">
        <v>0</v>
      </c>
      <c r="O27" s="97"/>
    </row>
    <row r="28" spans="1:15" s="56" customFormat="1" ht="15" customHeight="1">
      <c r="A28" s="7"/>
      <c r="B28" s="7"/>
      <c r="C28" s="7"/>
      <c r="D28" s="7"/>
      <c r="E28" s="43" t="s">
        <v>492</v>
      </c>
      <c r="F28" s="9">
        <f>SUM(G28:H28)</f>
        <v>5000</v>
      </c>
      <c r="G28" s="9">
        <v>5000</v>
      </c>
      <c r="H28" s="68">
        <v>0</v>
      </c>
      <c r="O28" s="97"/>
    </row>
    <row r="29" spans="1:15" s="56" customFormat="1" ht="15" customHeight="1">
      <c r="A29" s="7"/>
      <c r="B29" s="7"/>
      <c r="C29" s="7"/>
      <c r="D29" s="7"/>
      <c r="E29" s="43" t="s">
        <v>493</v>
      </c>
      <c r="F29" s="9">
        <f>G29</f>
        <v>10700</v>
      </c>
      <c r="G29" s="9">
        <v>10700</v>
      </c>
      <c r="H29" s="68">
        <v>0</v>
      </c>
      <c r="O29" s="97"/>
    </row>
    <row r="30" spans="1:15" s="56" customFormat="1" ht="15" customHeight="1">
      <c r="A30" s="7"/>
      <c r="B30" s="7"/>
      <c r="C30" s="7"/>
      <c r="D30" s="7"/>
      <c r="E30" s="43" t="s">
        <v>494</v>
      </c>
      <c r="F30" s="9">
        <f t="shared" si="0"/>
        <v>600</v>
      </c>
      <c r="G30" s="9">
        <v>600</v>
      </c>
      <c r="H30" s="68">
        <v>0</v>
      </c>
      <c r="O30" s="97"/>
    </row>
    <row r="31" spans="1:15" s="56" customFormat="1" ht="15" customHeight="1">
      <c r="A31" s="7"/>
      <c r="B31" s="7"/>
      <c r="C31" s="7"/>
      <c r="D31" s="7"/>
      <c r="E31" s="43" t="s">
        <v>495</v>
      </c>
      <c r="F31" s="9">
        <f t="shared" si="0"/>
        <v>4000</v>
      </c>
      <c r="G31" s="9">
        <v>4000</v>
      </c>
      <c r="H31" s="68">
        <v>0</v>
      </c>
      <c r="O31" s="97"/>
    </row>
    <row r="32" spans="1:15" s="56" customFormat="1" ht="15" customHeight="1">
      <c r="A32" s="7"/>
      <c r="B32" s="7"/>
      <c r="C32" s="7"/>
      <c r="D32" s="7"/>
      <c r="E32" s="45" t="s">
        <v>496</v>
      </c>
      <c r="F32" s="9">
        <f t="shared" si="0"/>
        <v>1500</v>
      </c>
      <c r="G32" s="9">
        <v>1500</v>
      </c>
      <c r="H32" s="68">
        <v>0</v>
      </c>
      <c r="O32" s="97"/>
    </row>
    <row r="33" spans="1:16" s="56" customFormat="1" ht="15" customHeight="1">
      <c r="A33" s="7"/>
      <c r="B33" s="7"/>
      <c r="C33" s="7"/>
      <c r="D33" s="7"/>
      <c r="E33" s="45" t="s">
        <v>497</v>
      </c>
      <c r="F33" s="9">
        <f t="shared" si="0"/>
        <v>1800</v>
      </c>
      <c r="G33" s="9">
        <v>1800</v>
      </c>
      <c r="H33" s="68">
        <v>0</v>
      </c>
      <c r="O33" s="97"/>
    </row>
    <row r="34" spans="1:16" s="56" customFormat="1" ht="27.75" customHeight="1">
      <c r="A34" s="7"/>
      <c r="B34" s="7"/>
      <c r="C34" s="7"/>
      <c r="D34" s="7"/>
      <c r="E34" s="45" t="s">
        <v>498</v>
      </c>
      <c r="F34" s="9">
        <f>SUM(G34:H34)</f>
        <v>6800</v>
      </c>
      <c r="G34" s="9">
        <v>6800</v>
      </c>
      <c r="H34" s="68">
        <v>0</v>
      </c>
      <c r="O34" s="97"/>
    </row>
    <row r="35" spans="1:16" s="56" customFormat="1" ht="15" customHeight="1">
      <c r="A35" s="7"/>
      <c r="B35" s="7"/>
      <c r="C35" s="7"/>
      <c r="D35" s="7"/>
      <c r="E35" s="45" t="s">
        <v>499</v>
      </c>
      <c r="F35" s="9">
        <f t="shared" si="0"/>
        <v>3700</v>
      </c>
      <c r="G35" s="9">
        <v>3700</v>
      </c>
      <c r="H35" s="68">
        <v>0</v>
      </c>
      <c r="O35" s="97"/>
    </row>
    <row r="36" spans="1:16" s="56" customFormat="1" ht="15" customHeight="1">
      <c r="A36" s="7"/>
      <c r="B36" s="7"/>
      <c r="C36" s="7"/>
      <c r="D36" s="7"/>
      <c r="E36" s="60" t="s">
        <v>500</v>
      </c>
      <c r="F36" s="9">
        <f>SUM(G36:H36)</f>
        <v>18000</v>
      </c>
      <c r="G36" s="9">
        <v>18000</v>
      </c>
      <c r="H36" s="68">
        <v>0</v>
      </c>
      <c r="N36" s="57"/>
      <c r="O36" s="97"/>
      <c r="P36" s="58"/>
    </row>
    <row r="37" spans="1:16" s="56" customFormat="1" ht="15" customHeight="1">
      <c r="A37" s="7"/>
      <c r="B37" s="7"/>
      <c r="C37" s="7"/>
      <c r="D37" s="7"/>
      <c r="E37" s="60" t="s">
        <v>501</v>
      </c>
      <c r="F37" s="9">
        <f t="shared" si="0"/>
        <v>0</v>
      </c>
      <c r="G37" s="9">
        <v>0</v>
      </c>
      <c r="H37" s="68">
        <v>0</v>
      </c>
      <c r="O37" s="97"/>
    </row>
    <row r="38" spans="1:16" s="56" customFormat="1" ht="15" customHeight="1">
      <c r="A38" s="7"/>
      <c r="B38" s="7"/>
      <c r="C38" s="7"/>
      <c r="D38" s="7"/>
      <c r="E38" s="60" t="s">
        <v>502</v>
      </c>
      <c r="F38" s="9">
        <f t="shared" si="0"/>
        <v>2500</v>
      </c>
      <c r="G38" s="9">
        <v>2500</v>
      </c>
      <c r="H38" s="68">
        <v>0</v>
      </c>
      <c r="O38" s="97"/>
    </row>
    <row r="39" spans="1:16" s="56" customFormat="1" ht="15" customHeight="1">
      <c r="A39" s="7"/>
      <c r="B39" s="7"/>
      <c r="C39" s="7"/>
      <c r="D39" s="7"/>
      <c r="E39" s="60" t="s">
        <v>515</v>
      </c>
      <c r="F39" s="9">
        <f>G39</f>
        <v>3500</v>
      </c>
      <c r="G39" s="9">
        <v>3500</v>
      </c>
      <c r="H39" s="68">
        <v>0</v>
      </c>
      <c r="O39" s="97"/>
    </row>
    <row r="40" spans="1:16" s="56" customFormat="1" ht="15" customHeight="1">
      <c r="A40" s="7"/>
      <c r="B40" s="7"/>
      <c r="C40" s="7"/>
      <c r="D40" s="7"/>
      <c r="E40" s="60" t="s">
        <v>503</v>
      </c>
      <c r="F40" s="9">
        <f t="shared" si="0"/>
        <v>200</v>
      </c>
      <c r="G40" s="9">
        <v>200</v>
      </c>
      <c r="H40" s="68">
        <v>0</v>
      </c>
      <c r="O40" s="97"/>
    </row>
    <row r="41" spans="1:16" s="56" customFormat="1" ht="25.5" hidden="1" customHeight="1">
      <c r="A41" s="7"/>
      <c r="B41" s="7"/>
      <c r="C41" s="7"/>
      <c r="D41" s="7"/>
      <c r="E41" s="60" t="s">
        <v>520</v>
      </c>
      <c r="F41" s="9">
        <f>H41</f>
        <v>0</v>
      </c>
      <c r="G41" s="9">
        <v>0</v>
      </c>
      <c r="H41" s="68">
        <v>0</v>
      </c>
      <c r="O41" s="97"/>
    </row>
    <row r="42" spans="1:16" s="56" customFormat="1" ht="15" hidden="1" customHeight="1">
      <c r="A42" s="7"/>
      <c r="B42" s="7"/>
      <c r="C42" s="7"/>
      <c r="D42" s="7"/>
      <c r="E42" s="61" t="s">
        <v>504</v>
      </c>
      <c r="F42" s="9">
        <f t="shared" si="0"/>
        <v>0</v>
      </c>
      <c r="G42" s="9">
        <v>0</v>
      </c>
      <c r="H42" s="68">
        <v>0</v>
      </c>
      <c r="O42" s="97"/>
    </row>
    <row r="43" spans="1:16" s="56" customFormat="1" ht="15" customHeight="1">
      <c r="A43" s="7"/>
      <c r="B43" s="7"/>
      <c r="C43" s="7"/>
      <c r="D43" s="7"/>
      <c r="E43" s="60" t="s">
        <v>505</v>
      </c>
      <c r="F43" s="9">
        <f t="shared" si="0"/>
        <v>7220</v>
      </c>
      <c r="G43" s="9">
        <v>0</v>
      </c>
      <c r="H43" s="9">
        <v>7220</v>
      </c>
      <c r="O43" s="97"/>
    </row>
    <row r="44" spans="1:16" ht="15.75" customHeight="1">
      <c r="A44" s="7"/>
      <c r="B44" s="7"/>
      <c r="C44" s="7"/>
      <c r="D44" s="7"/>
      <c r="E44" s="43" t="s">
        <v>594</v>
      </c>
      <c r="F44" s="9">
        <f>SUM(G44,H44)</f>
        <v>780</v>
      </c>
      <c r="G44" s="9">
        <v>0</v>
      </c>
      <c r="H44" s="9">
        <v>780</v>
      </c>
      <c r="O44" s="97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3" t="s">
        <v>21</v>
      </c>
      <c r="F45" s="9">
        <f>SUM(G45,H45)</f>
        <v>0</v>
      </c>
      <c r="G45" s="9">
        <v>0</v>
      </c>
      <c r="H45" s="9">
        <v>0</v>
      </c>
      <c r="O45" s="97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3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97"/>
    </row>
    <row r="47" spans="1:16" ht="15.75" customHeight="1">
      <c r="A47" s="7"/>
      <c r="B47" s="7"/>
      <c r="C47" s="7"/>
      <c r="D47" s="7"/>
      <c r="E47" s="43" t="s">
        <v>16</v>
      </c>
      <c r="F47" s="68"/>
      <c r="G47" s="68"/>
      <c r="H47" s="68"/>
      <c r="O47" s="97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3" t="s">
        <v>23</v>
      </c>
      <c r="F48" s="9">
        <f>SUM(G48,H48)</f>
        <v>0</v>
      </c>
      <c r="G48" s="9">
        <v>0</v>
      </c>
      <c r="H48" s="9">
        <v>0</v>
      </c>
      <c r="O48" s="97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3" t="s">
        <v>24</v>
      </c>
      <c r="F49" s="9">
        <f>SUM(G49,H49)</f>
        <v>0</v>
      </c>
      <c r="G49" s="9">
        <v>0</v>
      </c>
      <c r="H49" s="9">
        <v>0</v>
      </c>
      <c r="O49" s="97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3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97"/>
    </row>
    <row r="51" spans="1:15" ht="12.75" customHeight="1">
      <c r="A51" s="7"/>
      <c r="B51" s="7"/>
      <c r="C51" s="7"/>
      <c r="D51" s="7"/>
      <c r="E51" s="43" t="s">
        <v>16</v>
      </c>
      <c r="F51" s="9">
        <f>SUM(F53,F64)</f>
        <v>0</v>
      </c>
      <c r="G51" s="68"/>
      <c r="H51" s="68"/>
      <c r="O51" s="97"/>
    </row>
    <row r="52" spans="1:15" ht="0.75" hidden="1" customHeight="1">
      <c r="A52" s="7">
        <v>2131</v>
      </c>
      <c r="B52" s="7" t="s">
        <v>11</v>
      </c>
      <c r="C52" s="7" t="s">
        <v>20</v>
      </c>
      <c r="D52" s="7" t="s">
        <v>11</v>
      </c>
      <c r="E52" s="43" t="s">
        <v>26</v>
      </c>
      <c r="F52" s="9">
        <v>0</v>
      </c>
      <c r="G52" s="9">
        <v>0</v>
      </c>
      <c r="H52" s="9">
        <f>SUM(H54:H60)</f>
        <v>0</v>
      </c>
      <c r="O52" s="97"/>
    </row>
    <row r="53" spans="1:15" ht="27" hidden="1" customHeight="1">
      <c r="A53" s="7"/>
      <c r="B53" s="7"/>
      <c r="C53" s="7"/>
      <c r="D53" s="7"/>
      <c r="E53" s="44" t="s">
        <v>484</v>
      </c>
      <c r="F53" s="68"/>
      <c r="G53" s="68"/>
      <c r="H53" s="68"/>
      <c r="O53" s="97"/>
    </row>
    <row r="54" spans="1:15" ht="2.25" hidden="1" customHeight="1">
      <c r="A54" s="7"/>
      <c r="B54" s="7"/>
      <c r="C54" s="7"/>
      <c r="D54" s="7"/>
      <c r="E54" s="46" t="s">
        <v>506</v>
      </c>
      <c r="F54" s="9">
        <f t="shared" ref="F54:F60" si="1">SUM(G54:H54)</f>
        <v>0</v>
      </c>
      <c r="G54" s="68">
        <v>0</v>
      </c>
      <c r="H54" s="68"/>
      <c r="O54" s="97"/>
    </row>
    <row r="55" spans="1:15" ht="12" hidden="1" customHeight="1">
      <c r="A55" s="7"/>
      <c r="B55" s="7"/>
      <c r="C55" s="7"/>
      <c r="D55" s="7"/>
      <c r="E55" s="46" t="s">
        <v>507</v>
      </c>
      <c r="F55" s="9">
        <f t="shared" si="1"/>
        <v>0</v>
      </c>
      <c r="G55" s="68"/>
      <c r="H55" s="68"/>
      <c r="O55" s="97"/>
    </row>
    <row r="56" spans="1:15" ht="18.75" hidden="1" customHeight="1">
      <c r="A56" s="7"/>
      <c r="B56" s="7"/>
      <c r="C56" s="7"/>
      <c r="D56" s="7"/>
      <c r="E56" s="46" t="s">
        <v>508</v>
      </c>
      <c r="F56" s="9">
        <f t="shared" si="1"/>
        <v>0</v>
      </c>
      <c r="G56" s="68"/>
      <c r="H56" s="68"/>
      <c r="O56" s="97"/>
    </row>
    <row r="57" spans="1:15" ht="16.5" hidden="1" customHeight="1">
      <c r="A57" s="7"/>
      <c r="B57" s="7"/>
      <c r="C57" s="7"/>
      <c r="D57" s="7"/>
      <c r="E57" s="46" t="s">
        <v>489</v>
      </c>
      <c r="F57" s="9">
        <f t="shared" si="1"/>
        <v>0</v>
      </c>
      <c r="G57" s="68"/>
      <c r="H57" s="68"/>
      <c r="O57" s="97"/>
    </row>
    <row r="58" spans="1:15" ht="13.5" hidden="1" customHeight="1">
      <c r="A58" s="7"/>
      <c r="B58" s="7"/>
      <c r="C58" s="7"/>
      <c r="D58" s="7"/>
      <c r="E58" s="45" t="s">
        <v>509</v>
      </c>
      <c r="F58" s="9">
        <f t="shared" si="1"/>
        <v>0</v>
      </c>
      <c r="G58" s="68"/>
      <c r="H58" s="68"/>
      <c r="O58" s="97"/>
    </row>
    <row r="59" spans="1:15" ht="12" hidden="1" customHeight="1">
      <c r="A59" s="7"/>
      <c r="B59" s="7"/>
      <c r="C59" s="7"/>
      <c r="D59" s="7"/>
      <c r="E59" s="45" t="s">
        <v>510</v>
      </c>
      <c r="F59" s="9">
        <f t="shared" si="1"/>
        <v>0</v>
      </c>
      <c r="G59" s="68"/>
      <c r="H59" s="68"/>
      <c r="O59" s="97"/>
    </row>
    <row r="60" spans="1:15" ht="20.25" hidden="1" customHeight="1">
      <c r="A60" s="7"/>
      <c r="B60" s="7"/>
      <c r="C60" s="7"/>
      <c r="D60" s="7"/>
      <c r="E60" s="45" t="s">
        <v>511</v>
      </c>
      <c r="F60" s="9">
        <f t="shared" si="1"/>
        <v>0</v>
      </c>
      <c r="G60" s="68"/>
      <c r="H60" s="68"/>
      <c r="O60" s="97"/>
    </row>
    <row r="61" spans="1:15" ht="15.75" hidden="1" customHeight="1">
      <c r="A61" s="7"/>
      <c r="B61" s="7"/>
      <c r="C61" s="7"/>
      <c r="D61" s="7"/>
      <c r="E61" s="45" t="s">
        <v>561</v>
      </c>
      <c r="F61" s="9">
        <v>0</v>
      </c>
      <c r="G61" s="68">
        <v>0</v>
      </c>
      <c r="H61" s="68"/>
      <c r="O61" s="97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3" t="s">
        <v>27</v>
      </c>
      <c r="F62" s="9">
        <f>SUM(G62,H62)</f>
        <v>0</v>
      </c>
      <c r="G62" s="9">
        <v>0</v>
      </c>
      <c r="H62" s="9">
        <v>0</v>
      </c>
      <c r="O62" s="97"/>
    </row>
    <row r="63" spans="1:15" ht="14.25" customHeight="1">
      <c r="A63" s="7">
        <v>2133</v>
      </c>
      <c r="B63" s="7" t="s">
        <v>11</v>
      </c>
      <c r="C63" s="7" t="s">
        <v>20</v>
      </c>
      <c r="D63" s="7" t="s">
        <v>20</v>
      </c>
      <c r="E63" s="43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97"/>
    </row>
    <row r="64" spans="1:15" ht="24" hidden="1" customHeight="1">
      <c r="A64" s="7"/>
      <c r="B64" s="7"/>
      <c r="C64" s="7"/>
      <c r="D64" s="7"/>
      <c r="E64" s="44" t="s">
        <v>484</v>
      </c>
      <c r="F64" s="68"/>
      <c r="G64" s="68"/>
      <c r="H64" s="68"/>
      <c r="O64" s="97"/>
    </row>
    <row r="65" spans="1:15" ht="27.75" hidden="1" customHeight="1">
      <c r="A65" s="7"/>
      <c r="B65" s="7"/>
      <c r="C65" s="7"/>
      <c r="D65" s="7"/>
      <c r="E65" s="46" t="s">
        <v>506</v>
      </c>
      <c r="F65" s="9">
        <f>SUM(G65:H65)</f>
        <v>0</v>
      </c>
      <c r="G65" s="68">
        <v>0</v>
      </c>
      <c r="H65" s="68">
        <v>0</v>
      </c>
      <c r="O65" s="97"/>
    </row>
    <row r="66" spans="1:15" ht="15" hidden="1" customHeight="1">
      <c r="A66" s="7"/>
      <c r="B66" s="7"/>
      <c r="C66" s="7"/>
      <c r="D66" s="7"/>
      <c r="E66" s="46" t="s">
        <v>512</v>
      </c>
      <c r="F66" s="9">
        <f>SUM(G66:H66)</f>
        <v>0</v>
      </c>
      <c r="G66" s="68">
        <v>0</v>
      </c>
      <c r="H66" s="68">
        <v>0</v>
      </c>
      <c r="O66" s="97"/>
    </row>
    <row r="67" spans="1:15" ht="15" hidden="1" customHeight="1">
      <c r="A67" s="7">
        <v>2140</v>
      </c>
      <c r="B67" s="7" t="s">
        <v>11</v>
      </c>
      <c r="C67" s="7" t="s">
        <v>29</v>
      </c>
      <c r="D67" s="7" t="s">
        <v>12</v>
      </c>
      <c r="E67" s="43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97"/>
    </row>
    <row r="68" spans="1:15" ht="39.950000000000003" hidden="1" customHeight="1">
      <c r="A68" s="7"/>
      <c r="B68" s="7"/>
      <c r="C68" s="7"/>
      <c r="D68" s="7"/>
      <c r="E68" s="43" t="s">
        <v>16</v>
      </c>
      <c r="F68" s="68"/>
      <c r="G68" s="68"/>
      <c r="H68" s="68"/>
      <c r="O68" s="97"/>
    </row>
    <row r="69" spans="1:15" ht="15" hidden="1" customHeight="1">
      <c r="A69" s="7">
        <v>2141</v>
      </c>
      <c r="B69" s="7" t="s">
        <v>11</v>
      </c>
      <c r="C69" s="7" t="s">
        <v>29</v>
      </c>
      <c r="D69" s="7" t="s">
        <v>11</v>
      </c>
      <c r="E69" s="43" t="s">
        <v>31</v>
      </c>
      <c r="F69" s="9">
        <f>SUM(G69,H69)</f>
        <v>0</v>
      </c>
      <c r="G69" s="9">
        <v>0</v>
      </c>
      <c r="H69" s="9">
        <v>0</v>
      </c>
      <c r="O69" s="97"/>
    </row>
    <row r="70" spans="1:15" ht="24.75" customHeight="1">
      <c r="A70" s="7">
        <v>2150</v>
      </c>
      <c r="B70" s="7" t="s">
        <v>11</v>
      </c>
      <c r="C70" s="7" t="s">
        <v>32</v>
      </c>
      <c r="D70" s="7" t="s">
        <v>12</v>
      </c>
      <c r="E70" s="43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97"/>
    </row>
    <row r="71" spans="1:15" ht="39.950000000000003" hidden="1" customHeight="1">
      <c r="A71" s="7"/>
      <c r="B71" s="7"/>
      <c r="C71" s="7"/>
      <c r="D71" s="7"/>
      <c r="E71" s="43" t="s">
        <v>16</v>
      </c>
      <c r="F71" s="68"/>
      <c r="G71" s="68"/>
      <c r="H71" s="68"/>
      <c r="O71" s="97"/>
    </row>
    <row r="72" spans="1:15" ht="39.75" hidden="1" customHeight="1">
      <c r="A72" s="7">
        <v>2151</v>
      </c>
      <c r="B72" s="7" t="s">
        <v>11</v>
      </c>
      <c r="C72" s="7" t="s">
        <v>32</v>
      </c>
      <c r="D72" s="7" t="s">
        <v>11</v>
      </c>
      <c r="E72" s="43" t="s">
        <v>34</v>
      </c>
      <c r="F72" s="9">
        <f>SUM(G72,H72)</f>
        <v>0</v>
      </c>
      <c r="G72" s="9">
        <v>0</v>
      </c>
      <c r="H72" s="9">
        <v>0</v>
      </c>
      <c r="O72" s="97"/>
    </row>
    <row r="73" spans="1:15" s="5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3" t="s">
        <v>36</v>
      </c>
      <c r="F73" s="9">
        <f>SUM(F75)</f>
        <v>239723.2</v>
      </c>
      <c r="G73" s="9">
        <f>SUM(G75)</f>
        <v>90723.199999999997</v>
      </c>
      <c r="H73" s="9">
        <f>SUM(H75)</f>
        <v>149000</v>
      </c>
      <c r="O73" s="97"/>
    </row>
    <row r="74" spans="1:15" s="56" customFormat="1" ht="39.950000000000003" hidden="1" customHeight="1">
      <c r="A74" s="7"/>
      <c r="B74" s="7"/>
      <c r="C74" s="7"/>
      <c r="D74" s="7"/>
      <c r="E74" s="43" t="s">
        <v>16</v>
      </c>
      <c r="F74" s="68"/>
      <c r="G74" s="68"/>
      <c r="H74" s="68"/>
      <c r="O74" s="97"/>
    </row>
    <row r="75" spans="1:15" s="5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3" t="s">
        <v>37</v>
      </c>
      <c r="F75" s="9">
        <f>G75+H75</f>
        <v>239723.2</v>
      </c>
      <c r="G75" s="9">
        <f>SUM(G77:G92)</f>
        <v>90723.199999999997</v>
      </c>
      <c r="H75" s="9">
        <f>H90+H91+H92+H93</f>
        <v>149000</v>
      </c>
      <c r="O75" s="97"/>
    </row>
    <row r="76" spans="1:15" s="56" customFormat="1" ht="24">
      <c r="A76" s="7"/>
      <c r="B76" s="7"/>
      <c r="C76" s="7"/>
      <c r="D76" s="7"/>
      <c r="E76" s="44" t="s">
        <v>484</v>
      </c>
      <c r="F76" s="68"/>
      <c r="G76" s="68"/>
      <c r="H76" s="68"/>
      <c r="O76" s="97"/>
    </row>
    <row r="77" spans="1:15" s="56" customFormat="1">
      <c r="A77" s="7"/>
      <c r="B77" s="7"/>
      <c r="C77" s="7"/>
      <c r="D77" s="7"/>
      <c r="E77" s="46" t="s">
        <v>513</v>
      </c>
      <c r="F77" s="9">
        <f>SUM(G77:H77)</f>
        <v>30063.200000000001</v>
      </c>
      <c r="G77" s="9">
        <v>30063.200000000001</v>
      </c>
      <c r="H77" s="9">
        <v>0</v>
      </c>
      <c r="O77" s="97"/>
    </row>
    <row r="78" spans="1:15" s="56" customFormat="1" ht="15" customHeight="1">
      <c r="A78" s="7"/>
      <c r="B78" s="7"/>
      <c r="C78" s="7"/>
      <c r="D78" s="7"/>
      <c r="E78" s="46" t="s">
        <v>488</v>
      </c>
      <c r="F78" s="9">
        <f t="shared" ref="F78:F88" si="2">SUM(G78:H78)</f>
        <v>5500</v>
      </c>
      <c r="G78" s="9">
        <v>5500</v>
      </c>
      <c r="H78" s="9">
        <v>0</v>
      </c>
      <c r="O78" s="97"/>
    </row>
    <row r="79" spans="1:15" s="56" customFormat="1" ht="15" customHeight="1">
      <c r="A79" s="7"/>
      <c r="B79" s="7"/>
      <c r="C79" s="7"/>
      <c r="D79" s="7"/>
      <c r="E79" s="46" t="s">
        <v>489</v>
      </c>
      <c r="F79" s="9">
        <f t="shared" si="2"/>
        <v>400</v>
      </c>
      <c r="G79" s="9">
        <v>400</v>
      </c>
      <c r="H79" s="9">
        <v>0</v>
      </c>
      <c r="O79" s="97"/>
    </row>
    <row r="80" spans="1:15" s="56" customFormat="1" ht="15" customHeight="1">
      <c r="A80" s="7"/>
      <c r="B80" s="7"/>
      <c r="C80" s="7"/>
      <c r="D80" s="7"/>
      <c r="E80" s="46" t="s">
        <v>514</v>
      </c>
      <c r="F80" s="9">
        <f t="shared" si="2"/>
        <v>800</v>
      </c>
      <c r="G80" s="9">
        <v>800</v>
      </c>
      <c r="H80" s="9">
        <v>0</v>
      </c>
      <c r="O80" s="97"/>
    </row>
    <row r="81" spans="1:15" s="56" customFormat="1" ht="15" customHeight="1">
      <c r="A81" s="7"/>
      <c r="B81" s="7"/>
      <c r="C81" s="7"/>
      <c r="D81" s="7"/>
      <c r="E81" s="46" t="s">
        <v>494</v>
      </c>
      <c r="F81" s="9">
        <f>SUM(G81:H81)</f>
        <v>400</v>
      </c>
      <c r="G81" s="9">
        <v>400</v>
      </c>
      <c r="H81" s="9">
        <v>0</v>
      </c>
      <c r="O81" s="97"/>
    </row>
    <row r="82" spans="1:15" s="56" customFormat="1" ht="15" customHeight="1">
      <c r="A82" s="7"/>
      <c r="B82" s="7"/>
      <c r="C82" s="7"/>
      <c r="D82" s="7"/>
      <c r="E82" s="45" t="s">
        <v>539</v>
      </c>
      <c r="F82" s="9">
        <f>G82</f>
        <v>11100</v>
      </c>
      <c r="G82" s="9">
        <v>11100</v>
      </c>
      <c r="H82" s="9">
        <v>0</v>
      </c>
      <c r="O82" s="97"/>
    </row>
    <row r="83" spans="1:15" s="56" customFormat="1" ht="14.25" customHeight="1">
      <c r="A83" s="7"/>
      <c r="B83" s="7"/>
      <c r="C83" s="7"/>
      <c r="D83" s="7"/>
      <c r="E83" s="45" t="s">
        <v>497</v>
      </c>
      <c r="F83" s="9">
        <f t="shared" si="2"/>
        <v>8500</v>
      </c>
      <c r="G83" s="9">
        <v>8500</v>
      </c>
      <c r="H83" s="9">
        <v>0</v>
      </c>
      <c r="O83" s="97"/>
    </row>
    <row r="84" spans="1:15" s="56" customFormat="1" ht="18" customHeight="1">
      <c r="A84" s="7"/>
      <c r="B84" s="7"/>
      <c r="C84" s="7"/>
      <c r="D84" s="7"/>
      <c r="E84" s="45" t="s">
        <v>515</v>
      </c>
      <c r="F84" s="9">
        <f t="shared" si="2"/>
        <v>10400</v>
      </c>
      <c r="G84" s="9">
        <v>10400</v>
      </c>
      <c r="H84" s="9">
        <v>0</v>
      </c>
      <c r="O84" s="97"/>
    </row>
    <row r="85" spans="1:15" s="56" customFormat="1" ht="31.5" customHeight="1">
      <c r="A85" s="7"/>
      <c r="B85" s="7"/>
      <c r="C85" s="7"/>
      <c r="D85" s="7"/>
      <c r="E85" s="45" t="s">
        <v>562</v>
      </c>
      <c r="F85" s="9">
        <f t="shared" si="2"/>
        <v>1160</v>
      </c>
      <c r="G85" s="9">
        <v>1160</v>
      </c>
      <c r="H85" s="9">
        <v>0</v>
      </c>
      <c r="O85" s="97"/>
    </row>
    <row r="86" spans="1:15" s="56" customFormat="1" ht="18" customHeight="1">
      <c r="A86" s="7"/>
      <c r="B86" s="7"/>
      <c r="C86" s="7"/>
      <c r="D86" s="7"/>
      <c r="E86" s="45" t="s">
        <v>564</v>
      </c>
      <c r="F86" s="69">
        <f>G86</f>
        <v>0</v>
      </c>
      <c r="G86" s="69">
        <v>0</v>
      </c>
      <c r="H86" s="9">
        <v>0</v>
      </c>
      <c r="O86" s="97"/>
    </row>
    <row r="87" spans="1:15" s="56" customFormat="1" ht="27" customHeight="1">
      <c r="A87" s="7"/>
      <c r="B87" s="7"/>
      <c r="C87" s="7"/>
      <c r="D87" s="7"/>
      <c r="E87" s="45" t="s">
        <v>516</v>
      </c>
      <c r="F87" s="9">
        <f t="shared" si="2"/>
        <v>13000</v>
      </c>
      <c r="G87" s="9">
        <v>13000</v>
      </c>
      <c r="H87" s="9">
        <v>0</v>
      </c>
      <c r="O87" s="97"/>
    </row>
    <row r="88" spans="1:15" s="56" customFormat="1" ht="15" customHeight="1">
      <c r="A88" s="7"/>
      <c r="B88" s="7"/>
      <c r="C88" s="7"/>
      <c r="D88" s="7"/>
      <c r="E88" s="45" t="s">
        <v>503</v>
      </c>
      <c r="F88" s="9">
        <f t="shared" si="2"/>
        <v>6400</v>
      </c>
      <c r="G88" s="9">
        <v>6400</v>
      </c>
      <c r="H88" s="9">
        <v>0</v>
      </c>
      <c r="O88" s="97"/>
    </row>
    <row r="89" spans="1:15" s="56" customFormat="1" ht="24.75" customHeight="1">
      <c r="A89" s="7"/>
      <c r="B89" s="7"/>
      <c r="C89" s="7"/>
      <c r="D89" s="7"/>
      <c r="E89" s="46" t="s">
        <v>584</v>
      </c>
      <c r="F89" s="9">
        <f>SUM(G89:H89)</f>
        <v>3000</v>
      </c>
      <c r="G89" s="9">
        <v>3000</v>
      </c>
      <c r="H89" s="9">
        <v>0</v>
      </c>
      <c r="I89" s="56" t="s">
        <v>518</v>
      </c>
      <c r="J89" s="56" t="s">
        <v>519</v>
      </c>
      <c r="O89" s="97"/>
    </row>
    <row r="90" spans="1:15" s="56" customFormat="1" ht="19.5" customHeight="1">
      <c r="A90" s="7"/>
      <c r="B90" s="7"/>
      <c r="C90" s="7"/>
      <c r="D90" s="7"/>
      <c r="E90" s="46" t="s">
        <v>588</v>
      </c>
      <c r="F90" s="9">
        <f>SUM(G90:H90)</f>
        <v>53000</v>
      </c>
      <c r="G90" s="9">
        <v>0</v>
      </c>
      <c r="H90" s="9">
        <v>53000</v>
      </c>
      <c r="I90" s="56" t="s">
        <v>521</v>
      </c>
      <c r="O90" s="97"/>
    </row>
    <row r="91" spans="1:15" s="56" customFormat="1" ht="24.75" customHeight="1">
      <c r="A91" s="7"/>
      <c r="B91" s="7"/>
      <c r="C91" s="7"/>
      <c r="D91" s="7"/>
      <c r="E91" s="46" t="s">
        <v>520</v>
      </c>
      <c r="F91" s="9">
        <f>H91</f>
        <v>66000</v>
      </c>
      <c r="G91" s="9">
        <v>0</v>
      </c>
      <c r="H91" s="9">
        <v>66000</v>
      </c>
      <c r="O91" s="97"/>
    </row>
    <row r="92" spans="1:15" s="56" customFormat="1" ht="16.5" customHeight="1">
      <c r="A92" s="7"/>
      <c r="B92" s="7"/>
      <c r="C92" s="7"/>
      <c r="D92" s="7"/>
      <c r="E92" s="45" t="s">
        <v>589</v>
      </c>
      <c r="F92" s="9">
        <v>2000</v>
      </c>
      <c r="G92" s="9">
        <v>0</v>
      </c>
      <c r="H92" s="9">
        <v>5000</v>
      </c>
      <c r="O92" s="97"/>
    </row>
    <row r="93" spans="1:15" ht="15" customHeight="1">
      <c r="A93" s="7"/>
      <c r="B93" s="7"/>
      <c r="C93" s="7"/>
      <c r="D93" s="7"/>
      <c r="E93" s="45" t="s">
        <v>522</v>
      </c>
      <c r="F93" s="9">
        <v>25000</v>
      </c>
      <c r="G93" s="9"/>
      <c r="H93" s="9">
        <v>25000</v>
      </c>
      <c r="O93" s="97"/>
    </row>
    <row r="94" spans="1:15" ht="9.75" hidden="1" customHeight="1">
      <c r="A94" s="7"/>
      <c r="B94" s="7"/>
      <c r="C94" s="7"/>
      <c r="D94" s="7"/>
      <c r="E94" s="43"/>
      <c r="F94" s="68"/>
      <c r="G94" s="68"/>
      <c r="H94" s="68"/>
      <c r="O94" s="97"/>
    </row>
    <row r="95" spans="1:15" ht="15" customHeight="1">
      <c r="A95" s="7">
        <v>2171</v>
      </c>
      <c r="B95" s="7" t="s">
        <v>11</v>
      </c>
      <c r="C95" s="7" t="s">
        <v>38</v>
      </c>
      <c r="D95" s="7" t="s">
        <v>11</v>
      </c>
      <c r="E95" s="43" t="s">
        <v>39</v>
      </c>
      <c r="F95" s="9">
        <f>SUM(G95,H95)</f>
        <v>0</v>
      </c>
      <c r="G95" s="9">
        <v>0</v>
      </c>
      <c r="H95" s="9">
        <v>0</v>
      </c>
      <c r="O95" s="97"/>
    </row>
    <row r="96" spans="1:15" ht="0.75" customHeight="1">
      <c r="A96" s="7">
        <v>2180</v>
      </c>
      <c r="B96" s="7" t="s">
        <v>11</v>
      </c>
      <c r="C96" s="7" t="s">
        <v>40</v>
      </c>
      <c r="D96" s="7" t="s">
        <v>12</v>
      </c>
      <c r="E96" s="43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97"/>
    </row>
    <row r="97" spans="1:15" ht="39.75" hidden="1" customHeight="1">
      <c r="A97" s="7"/>
      <c r="B97" s="7"/>
      <c r="C97" s="7"/>
      <c r="D97" s="7"/>
      <c r="E97" s="43" t="s">
        <v>16</v>
      </c>
      <c r="F97" s="68"/>
      <c r="G97" s="68"/>
      <c r="H97" s="68"/>
      <c r="O97" s="97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3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97"/>
    </row>
    <row r="99" spans="1:15" ht="15" customHeight="1">
      <c r="A99" s="7"/>
      <c r="B99" s="7"/>
      <c r="C99" s="7"/>
      <c r="D99" s="7"/>
      <c r="E99" s="43" t="s">
        <v>16</v>
      </c>
      <c r="F99" s="68"/>
      <c r="G99" s="68"/>
      <c r="H99" s="68"/>
      <c r="O99" s="97"/>
    </row>
    <row r="100" spans="1:15" ht="15" customHeight="1">
      <c r="A100" s="7">
        <v>2182</v>
      </c>
      <c r="B100" s="7" t="s">
        <v>11</v>
      </c>
      <c r="C100" s="7" t="s">
        <v>40</v>
      </c>
      <c r="D100" s="7" t="s">
        <v>11</v>
      </c>
      <c r="E100" s="43" t="s">
        <v>42</v>
      </c>
      <c r="F100" s="9">
        <f>SUM(G100,H100)</f>
        <v>0</v>
      </c>
      <c r="G100" s="9">
        <v>0</v>
      </c>
      <c r="H100" s="9">
        <v>0</v>
      </c>
      <c r="O100" s="97"/>
    </row>
    <row r="101" spans="1:15" ht="15" customHeight="1">
      <c r="A101" s="7">
        <v>2183</v>
      </c>
      <c r="B101" s="7" t="s">
        <v>11</v>
      </c>
      <c r="C101" s="7" t="s">
        <v>40</v>
      </c>
      <c r="D101" s="7" t="s">
        <v>11</v>
      </c>
      <c r="E101" s="43" t="s">
        <v>43</v>
      </c>
      <c r="F101" s="9">
        <f>SUM(G101,H101)</f>
        <v>0</v>
      </c>
      <c r="G101" s="9">
        <v>0</v>
      </c>
      <c r="H101" s="9">
        <v>0</v>
      </c>
      <c r="O101" s="97"/>
    </row>
    <row r="102" spans="1:15" ht="13.5" customHeight="1">
      <c r="A102" s="7">
        <v>2200</v>
      </c>
      <c r="B102" s="7" t="s">
        <v>18</v>
      </c>
      <c r="C102" s="7" t="s">
        <v>12</v>
      </c>
      <c r="D102" s="7" t="s">
        <v>12</v>
      </c>
      <c r="E102" s="43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97"/>
    </row>
    <row r="103" spans="1:15" ht="39.75" hidden="1" customHeight="1">
      <c r="A103" s="7"/>
      <c r="B103" s="7"/>
      <c r="C103" s="7"/>
      <c r="D103" s="7"/>
      <c r="E103" s="43" t="s">
        <v>14</v>
      </c>
      <c r="F103" s="68"/>
      <c r="G103" s="68"/>
      <c r="H103" s="68"/>
      <c r="O103" s="97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3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97"/>
    </row>
    <row r="105" spans="1:15" ht="39.75" hidden="1" customHeight="1">
      <c r="A105" s="7"/>
      <c r="B105" s="7"/>
      <c r="C105" s="7"/>
      <c r="D105" s="7"/>
      <c r="E105" s="43" t="s">
        <v>16</v>
      </c>
      <c r="F105" s="68"/>
      <c r="G105" s="68"/>
      <c r="H105" s="68"/>
      <c r="O105" s="97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3" t="s">
        <v>46</v>
      </c>
      <c r="F106" s="9">
        <f>SUM(G106,H106)</f>
        <v>0</v>
      </c>
      <c r="G106" s="9">
        <v>0</v>
      </c>
      <c r="H106" s="9">
        <v>0</v>
      </c>
      <c r="O106" s="97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3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97"/>
    </row>
    <row r="108" spans="1:15" ht="39.75" hidden="1" customHeight="1">
      <c r="A108" s="7"/>
      <c r="B108" s="7"/>
      <c r="C108" s="7"/>
      <c r="D108" s="7"/>
      <c r="E108" s="43" t="s">
        <v>16</v>
      </c>
      <c r="F108" s="68"/>
      <c r="G108" s="68"/>
      <c r="H108" s="68"/>
      <c r="O108" s="97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3" t="s">
        <v>48</v>
      </c>
      <c r="F109" s="9">
        <f>SUM(G109,H109)</f>
        <v>0</v>
      </c>
      <c r="G109" s="9">
        <v>0</v>
      </c>
      <c r="H109" s="9">
        <v>0</v>
      </c>
      <c r="O109" s="97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3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97"/>
    </row>
    <row r="111" spans="1:15" ht="39.75" hidden="1" customHeight="1">
      <c r="A111" s="7"/>
      <c r="B111" s="7"/>
      <c r="C111" s="7"/>
      <c r="D111" s="7"/>
      <c r="E111" s="43" t="s">
        <v>16</v>
      </c>
      <c r="F111" s="68"/>
      <c r="G111" s="68"/>
      <c r="H111" s="68"/>
      <c r="O111" s="97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3" t="s">
        <v>50</v>
      </c>
      <c r="F112" s="9">
        <f>SUM(G112,H112)</f>
        <v>0</v>
      </c>
      <c r="G112" s="9">
        <v>0</v>
      </c>
      <c r="H112" s="9">
        <v>0</v>
      </c>
      <c r="O112" s="97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3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97"/>
    </row>
    <row r="114" spans="1:15" ht="39.75" hidden="1" customHeight="1">
      <c r="A114" s="7"/>
      <c r="B114" s="7"/>
      <c r="C114" s="7"/>
      <c r="D114" s="7"/>
      <c r="E114" s="43" t="s">
        <v>16</v>
      </c>
      <c r="F114" s="68"/>
      <c r="G114" s="68"/>
      <c r="H114" s="68"/>
      <c r="O114" s="97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3" t="s">
        <v>51</v>
      </c>
      <c r="F115" s="9">
        <f>SUM(G115,H115)</f>
        <v>0</v>
      </c>
      <c r="G115" s="9">
        <v>0</v>
      </c>
      <c r="H115" s="9">
        <v>0</v>
      </c>
      <c r="O115" s="97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3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97"/>
    </row>
    <row r="117" spans="1:15" ht="39.75" hidden="1" customHeight="1">
      <c r="A117" s="7"/>
      <c r="B117" s="7"/>
      <c r="C117" s="7"/>
      <c r="D117" s="7"/>
      <c r="E117" s="43" t="s">
        <v>16</v>
      </c>
      <c r="F117" s="68"/>
      <c r="G117" s="68"/>
      <c r="H117" s="68"/>
      <c r="O117" s="97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3" t="s">
        <v>52</v>
      </c>
      <c r="F118" s="9">
        <f>SUM(G118,H118)</f>
        <v>0</v>
      </c>
      <c r="G118" s="9">
        <v>0</v>
      </c>
      <c r="H118" s="9">
        <v>0</v>
      </c>
      <c r="O118" s="97"/>
    </row>
    <row r="119" spans="1:15" ht="50.25" customHeight="1">
      <c r="A119" s="7">
        <v>2300</v>
      </c>
      <c r="B119" s="7" t="s">
        <v>20</v>
      </c>
      <c r="C119" s="7" t="s">
        <v>12</v>
      </c>
      <c r="D119" s="7" t="s">
        <v>12</v>
      </c>
      <c r="E119" s="43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97"/>
    </row>
    <row r="120" spans="1:15" ht="15" hidden="1" customHeight="1">
      <c r="A120" s="7"/>
      <c r="B120" s="7"/>
      <c r="C120" s="7"/>
      <c r="D120" s="7"/>
      <c r="E120" s="43" t="s">
        <v>14</v>
      </c>
      <c r="F120" s="68"/>
      <c r="G120" s="68"/>
      <c r="H120" s="68"/>
      <c r="O120" s="97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3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97"/>
    </row>
    <row r="122" spans="1:15" ht="39.75" hidden="1" customHeight="1">
      <c r="A122" s="7"/>
      <c r="B122" s="7"/>
      <c r="C122" s="7"/>
      <c r="D122" s="7"/>
      <c r="E122" s="43" t="s">
        <v>16</v>
      </c>
      <c r="F122" s="68"/>
      <c r="G122" s="68"/>
      <c r="H122" s="68"/>
      <c r="O122" s="97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3" t="s">
        <v>55</v>
      </c>
      <c r="F123" s="9">
        <f>SUM(G123,H123)</f>
        <v>0</v>
      </c>
      <c r="G123" s="9">
        <v>0</v>
      </c>
      <c r="H123" s="9">
        <v>0</v>
      </c>
      <c r="O123" s="97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3" t="s">
        <v>56</v>
      </c>
      <c r="F124" s="9">
        <f>SUM(G124,H124)</f>
        <v>0</v>
      </c>
      <c r="G124" s="9">
        <v>0</v>
      </c>
      <c r="H124" s="9">
        <v>0</v>
      </c>
      <c r="O124" s="97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3" t="s">
        <v>57</v>
      </c>
      <c r="F125" s="9">
        <f>SUM(G125,H125)</f>
        <v>0</v>
      </c>
      <c r="G125" s="9">
        <v>0</v>
      </c>
      <c r="H125" s="9">
        <v>0</v>
      </c>
      <c r="O125" s="97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3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97"/>
    </row>
    <row r="127" spans="1:15" ht="39.75" hidden="1" customHeight="1">
      <c r="A127" s="7"/>
      <c r="B127" s="7"/>
      <c r="C127" s="7"/>
      <c r="D127" s="7"/>
      <c r="E127" s="43" t="s">
        <v>16</v>
      </c>
      <c r="F127" s="68"/>
      <c r="G127" s="68"/>
      <c r="H127" s="68"/>
      <c r="O127" s="97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3" t="s">
        <v>59</v>
      </c>
      <c r="F128" s="9">
        <f>SUM(G128,H128)</f>
        <v>0</v>
      </c>
      <c r="G128" s="9">
        <v>0</v>
      </c>
      <c r="H128" s="9">
        <v>0</v>
      </c>
      <c r="O128" s="97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3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97"/>
    </row>
    <row r="130" spans="1:15" ht="39.75" hidden="1" customHeight="1">
      <c r="A130" s="7"/>
      <c r="B130" s="7"/>
      <c r="C130" s="7"/>
      <c r="D130" s="7"/>
      <c r="E130" s="43" t="s">
        <v>16</v>
      </c>
      <c r="F130" s="68"/>
      <c r="G130" s="68"/>
      <c r="H130" s="68"/>
      <c r="O130" s="97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3" t="s">
        <v>61</v>
      </c>
      <c r="F131" s="9">
        <f>SUM(G131,H131)</f>
        <v>0</v>
      </c>
      <c r="G131" s="9">
        <v>0</v>
      </c>
      <c r="H131" s="9">
        <v>0</v>
      </c>
      <c r="O131" s="97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3" t="s">
        <v>62</v>
      </c>
      <c r="F132" s="9">
        <f>SUM(G132,H132)</f>
        <v>0</v>
      </c>
      <c r="G132" s="9">
        <v>0</v>
      </c>
      <c r="H132" s="9">
        <v>0</v>
      </c>
      <c r="O132" s="97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3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97"/>
    </row>
    <row r="134" spans="1:15" ht="39.75" hidden="1" customHeight="1">
      <c r="A134" s="7"/>
      <c r="B134" s="7"/>
      <c r="C134" s="7"/>
      <c r="D134" s="7"/>
      <c r="E134" s="43" t="s">
        <v>16</v>
      </c>
      <c r="F134" s="68"/>
      <c r="G134" s="68"/>
      <c r="H134" s="68"/>
      <c r="O134" s="97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3" t="s">
        <v>63</v>
      </c>
      <c r="F135" s="9">
        <f>SUM(G135,H135)</f>
        <v>0</v>
      </c>
      <c r="G135" s="9">
        <v>0</v>
      </c>
      <c r="H135" s="9">
        <v>0</v>
      </c>
      <c r="O135" s="97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3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97"/>
    </row>
    <row r="137" spans="1:15" ht="39.75" hidden="1" customHeight="1">
      <c r="A137" s="7"/>
      <c r="B137" s="7"/>
      <c r="C137" s="7"/>
      <c r="D137" s="7"/>
      <c r="E137" s="43" t="s">
        <v>16</v>
      </c>
      <c r="F137" s="68"/>
      <c r="G137" s="68"/>
      <c r="H137" s="68"/>
      <c r="O137" s="97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3" t="s">
        <v>65</v>
      </c>
      <c r="F138" s="9">
        <f>SUM(G138,H138)</f>
        <v>0</v>
      </c>
      <c r="G138" s="9">
        <v>0</v>
      </c>
      <c r="H138" s="9">
        <v>0</v>
      </c>
      <c r="O138" s="97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3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97"/>
    </row>
    <row r="140" spans="1:15" ht="0.75" customHeight="1">
      <c r="A140" s="7"/>
      <c r="B140" s="7"/>
      <c r="C140" s="7"/>
      <c r="D140" s="7"/>
      <c r="E140" s="43" t="s">
        <v>16</v>
      </c>
      <c r="F140" s="68"/>
      <c r="G140" s="68"/>
      <c r="H140" s="68"/>
      <c r="O140" s="97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3" t="s">
        <v>66</v>
      </c>
      <c r="F141" s="9">
        <f>SUM(G141,H141)</f>
        <v>0</v>
      </c>
      <c r="G141" s="9">
        <v>0</v>
      </c>
      <c r="H141" s="9">
        <v>0</v>
      </c>
      <c r="O141" s="97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3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97"/>
    </row>
    <row r="143" spans="1:15" ht="39.75" hidden="1" customHeight="1">
      <c r="A143" s="7"/>
      <c r="B143" s="7"/>
      <c r="C143" s="7"/>
      <c r="D143" s="7"/>
      <c r="E143" s="43" t="s">
        <v>16</v>
      </c>
      <c r="F143" s="68"/>
      <c r="G143" s="68"/>
      <c r="H143" s="68"/>
      <c r="O143" s="97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3" t="s">
        <v>67</v>
      </c>
      <c r="F144" s="9">
        <f>SUM(G144,H144)</f>
        <v>0</v>
      </c>
      <c r="G144" s="9">
        <v>0</v>
      </c>
      <c r="H144" s="9">
        <v>0</v>
      </c>
      <c r="O144" s="97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3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97"/>
    </row>
    <row r="146" spans="1:15" ht="39.75" hidden="1" customHeight="1">
      <c r="A146" s="7"/>
      <c r="B146" s="7"/>
      <c r="C146" s="7"/>
      <c r="D146" s="7"/>
      <c r="E146" s="43" t="s">
        <v>16</v>
      </c>
      <c r="F146" s="68"/>
      <c r="G146" s="68"/>
      <c r="H146" s="68"/>
      <c r="O146" s="97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3" t="s">
        <v>69</v>
      </c>
      <c r="F147" s="9">
        <f>SUM(G147,H147)</f>
        <v>0</v>
      </c>
      <c r="G147" s="9">
        <v>0</v>
      </c>
      <c r="H147" s="9">
        <v>0</v>
      </c>
      <c r="O147" s="97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3" t="s">
        <v>70</v>
      </c>
      <c r="F148" s="9">
        <f>SUM(F150,F154,F165,F173,F178,F189,F192,F198,F207)</f>
        <v>707542.7</v>
      </c>
      <c r="G148" s="9">
        <f>G154+G178</f>
        <v>174069.6</v>
      </c>
      <c r="H148" s="9">
        <f>SUM(H150,H154,H165,H173,H178,H189,H192,H198,H207)</f>
        <v>533473.1</v>
      </c>
      <c r="O148" s="97"/>
    </row>
    <row r="149" spans="1:15" ht="39.950000000000003" hidden="1" customHeight="1">
      <c r="A149" s="7"/>
      <c r="B149" s="7"/>
      <c r="C149" s="7"/>
      <c r="D149" s="7"/>
      <c r="E149" s="43" t="s">
        <v>16</v>
      </c>
      <c r="F149" s="68"/>
      <c r="G149" s="68"/>
      <c r="H149" s="68"/>
      <c r="O149" s="97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3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97"/>
    </row>
    <row r="151" spans="1:15" ht="39.950000000000003" hidden="1" customHeight="1">
      <c r="A151" s="7"/>
      <c r="B151" s="7"/>
      <c r="C151" s="7"/>
      <c r="D151" s="7"/>
      <c r="E151" s="43" t="s">
        <v>16</v>
      </c>
      <c r="F151" s="68"/>
      <c r="G151" s="68"/>
      <c r="H151" s="68"/>
      <c r="O151" s="97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3" t="s">
        <v>72</v>
      </c>
      <c r="F152" s="9">
        <f>SUM(G152,H152)</f>
        <v>0</v>
      </c>
      <c r="G152" s="9">
        <v>0</v>
      </c>
      <c r="H152" s="9">
        <v>0</v>
      </c>
      <c r="O152" s="97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3" t="s">
        <v>73</v>
      </c>
      <c r="F153" s="9">
        <f>SUM(G153,H153)</f>
        <v>0</v>
      </c>
      <c r="G153" s="9">
        <v>0</v>
      </c>
      <c r="H153" s="9">
        <v>0</v>
      </c>
      <c r="O153" s="97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3" t="s">
        <v>74</v>
      </c>
      <c r="F154" s="9">
        <f>G154</f>
        <v>142069.6</v>
      </c>
      <c r="G154" s="9">
        <f>G157+G162</f>
        <v>142069.6</v>
      </c>
      <c r="H154" s="9">
        <f>SUM(H159:H162)</f>
        <v>0</v>
      </c>
      <c r="O154" s="97"/>
    </row>
    <row r="155" spans="1:15" ht="39.950000000000003" hidden="1" customHeight="1">
      <c r="A155" s="7"/>
      <c r="B155" s="7"/>
      <c r="C155" s="7"/>
      <c r="D155" s="7"/>
      <c r="E155" s="43" t="s">
        <v>16</v>
      </c>
      <c r="F155" s="68"/>
      <c r="G155" s="68"/>
      <c r="H155" s="68"/>
      <c r="O155" s="97"/>
    </row>
    <row r="156" spans="1:15" ht="3.75" hidden="1" customHeight="1">
      <c r="A156" s="7"/>
      <c r="B156" s="7"/>
      <c r="C156" s="7"/>
      <c r="D156" s="7"/>
      <c r="E156" s="43" t="s">
        <v>485</v>
      </c>
      <c r="F156" s="68">
        <v>0</v>
      </c>
      <c r="G156" s="68">
        <v>0</v>
      </c>
      <c r="H156" s="68">
        <v>0</v>
      </c>
      <c r="O156" s="97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3" t="s">
        <v>75</v>
      </c>
      <c r="F157" s="9">
        <f>SUM(G157,H157)</f>
        <v>30477.599999999999</v>
      </c>
      <c r="G157" s="9">
        <f>G159</f>
        <v>30477.599999999999</v>
      </c>
      <c r="H157" s="9">
        <v>0</v>
      </c>
      <c r="O157" s="97"/>
    </row>
    <row r="158" spans="1:15" ht="15" customHeight="1">
      <c r="A158" s="7"/>
      <c r="B158" s="7"/>
      <c r="C158" s="7"/>
      <c r="D158" s="7"/>
      <c r="E158" s="44" t="s">
        <v>484</v>
      </c>
      <c r="F158" s="68"/>
      <c r="G158" s="68"/>
      <c r="H158" s="68"/>
      <c r="O158" s="97"/>
    </row>
    <row r="159" spans="1:15" ht="15" customHeight="1">
      <c r="A159" s="7"/>
      <c r="B159" s="7"/>
      <c r="C159" s="7"/>
      <c r="D159" s="7"/>
      <c r="E159" s="43" t="s">
        <v>582</v>
      </c>
      <c r="F159" s="9">
        <f>G159</f>
        <v>30477.599999999999</v>
      </c>
      <c r="G159" s="9">
        <v>30477.599999999999</v>
      </c>
      <c r="H159" s="9"/>
      <c r="O159" s="97"/>
    </row>
    <row r="160" spans="1:15" s="56" customFormat="1" ht="15" customHeight="1">
      <c r="A160" s="7">
        <v>2422</v>
      </c>
      <c r="B160" s="7" t="s">
        <v>29</v>
      </c>
      <c r="C160" s="7" t="s">
        <v>18</v>
      </c>
      <c r="D160" s="7" t="s">
        <v>18</v>
      </c>
      <c r="E160" s="43" t="s">
        <v>76</v>
      </c>
      <c r="F160" s="9">
        <f>SUM(G160,H160)</f>
        <v>0</v>
      </c>
      <c r="G160" s="9">
        <v>0</v>
      </c>
      <c r="H160" s="9">
        <v>0</v>
      </c>
      <c r="O160" s="97"/>
    </row>
    <row r="161" spans="1:15" s="56" customFormat="1" ht="24" customHeight="1">
      <c r="A161" s="7">
        <v>2423</v>
      </c>
      <c r="B161" s="7" t="s">
        <v>29</v>
      </c>
      <c r="C161" s="7" t="s">
        <v>18</v>
      </c>
      <c r="D161" s="7" t="s">
        <v>20</v>
      </c>
      <c r="E161" s="43" t="s">
        <v>77</v>
      </c>
      <c r="F161" s="9">
        <f>SUM(G161,H161)</f>
        <v>0</v>
      </c>
      <c r="G161" s="9">
        <v>0</v>
      </c>
      <c r="H161" s="9">
        <v>0</v>
      </c>
      <c r="O161" s="97"/>
    </row>
    <row r="162" spans="1:15" s="56" customFormat="1" ht="15.75" customHeight="1">
      <c r="A162" s="7">
        <v>2424</v>
      </c>
      <c r="B162" s="7" t="s">
        <v>29</v>
      </c>
      <c r="C162" s="7" t="s">
        <v>18</v>
      </c>
      <c r="D162" s="7" t="s">
        <v>29</v>
      </c>
      <c r="E162" s="43" t="s">
        <v>78</v>
      </c>
      <c r="F162" s="9">
        <f>G162</f>
        <v>111592</v>
      </c>
      <c r="G162" s="9">
        <f>G164</f>
        <v>111592</v>
      </c>
      <c r="H162" s="9">
        <f>SUM(H164)</f>
        <v>0</v>
      </c>
      <c r="O162" s="97"/>
    </row>
    <row r="163" spans="1:15" ht="15" customHeight="1">
      <c r="A163" s="7"/>
      <c r="B163" s="7"/>
      <c r="C163" s="7"/>
      <c r="D163" s="7"/>
      <c r="E163" s="44" t="s">
        <v>484</v>
      </c>
      <c r="F163" s="9"/>
      <c r="G163" s="9"/>
      <c r="H163" s="9"/>
      <c r="O163" s="97"/>
    </row>
    <row r="164" spans="1:15" ht="15" customHeight="1">
      <c r="A164" s="7"/>
      <c r="B164" s="7"/>
      <c r="C164" s="7"/>
      <c r="D164" s="7"/>
      <c r="E164" s="43" t="s">
        <v>523</v>
      </c>
      <c r="F164" s="9">
        <f>SUM(G164:H164)</f>
        <v>111592</v>
      </c>
      <c r="G164" s="9">
        <v>111592</v>
      </c>
      <c r="H164" s="9">
        <v>0</v>
      </c>
      <c r="O164" s="97"/>
    </row>
    <row r="165" spans="1:15" ht="15" customHeight="1">
      <c r="A165" s="7">
        <v>2430</v>
      </c>
      <c r="B165" s="7" t="s">
        <v>29</v>
      </c>
      <c r="C165" s="7" t="s">
        <v>20</v>
      </c>
      <c r="D165" s="7" t="s">
        <v>12</v>
      </c>
      <c r="E165" s="43" t="s">
        <v>79</v>
      </c>
      <c r="F165" s="9">
        <f>SUM(F167:F172)</f>
        <v>0</v>
      </c>
      <c r="G165" s="9">
        <f>SUM(G167:G172)</f>
        <v>0</v>
      </c>
      <c r="H165" s="9">
        <f>SUM(H167:H172)</f>
        <v>0</v>
      </c>
      <c r="O165" s="97"/>
    </row>
    <row r="166" spans="1:15" ht="15" customHeight="1">
      <c r="A166" s="7"/>
      <c r="B166" s="7"/>
      <c r="C166" s="7"/>
      <c r="D166" s="7"/>
      <c r="E166" s="43" t="s">
        <v>16</v>
      </c>
      <c r="F166" s="68"/>
      <c r="G166" s="68"/>
      <c r="H166" s="68"/>
      <c r="O166" s="97"/>
    </row>
    <row r="167" spans="1:15" ht="15" customHeight="1">
      <c r="A167" s="7">
        <v>2431</v>
      </c>
      <c r="B167" s="7" t="s">
        <v>29</v>
      </c>
      <c r="C167" s="7" t="s">
        <v>20</v>
      </c>
      <c r="D167" s="7" t="s">
        <v>11</v>
      </c>
      <c r="E167" s="43" t="s">
        <v>80</v>
      </c>
      <c r="F167" s="9">
        <f t="shared" ref="F167:F172" si="3">SUM(G167,H167)</f>
        <v>0</v>
      </c>
      <c r="G167" s="9">
        <v>0</v>
      </c>
      <c r="H167" s="9">
        <v>0</v>
      </c>
      <c r="O167" s="97"/>
    </row>
    <row r="168" spans="1:15" ht="15" customHeight="1">
      <c r="A168" s="7">
        <v>2432</v>
      </c>
      <c r="B168" s="7" t="s">
        <v>29</v>
      </c>
      <c r="C168" s="7" t="s">
        <v>20</v>
      </c>
      <c r="D168" s="7" t="s">
        <v>18</v>
      </c>
      <c r="E168" s="43" t="s">
        <v>81</v>
      </c>
      <c r="F168" s="9">
        <f t="shared" si="3"/>
        <v>0</v>
      </c>
      <c r="G168" s="9">
        <v>0</v>
      </c>
      <c r="H168" s="9">
        <v>0</v>
      </c>
      <c r="O168" s="97"/>
    </row>
    <row r="169" spans="1:15" ht="15" customHeight="1">
      <c r="A169" s="7">
        <v>2433</v>
      </c>
      <c r="B169" s="7" t="s">
        <v>29</v>
      </c>
      <c r="C169" s="7" t="s">
        <v>20</v>
      </c>
      <c r="D169" s="7" t="s">
        <v>20</v>
      </c>
      <c r="E169" s="43" t="s">
        <v>82</v>
      </c>
      <c r="F169" s="9">
        <f t="shared" si="3"/>
        <v>0</v>
      </c>
      <c r="G169" s="9">
        <v>0</v>
      </c>
      <c r="H169" s="9">
        <v>0</v>
      </c>
      <c r="O169" s="97"/>
    </row>
    <row r="170" spans="1:15" ht="15" customHeight="1">
      <c r="A170" s="7">
        <v>2434</v>
      </c>
      <c r="B170" s="7" t="s">
        <v>29</v>
      </c>
      <c r="C170" s="7" t="s">
        <v>20</v>
      </c>
      <c r="D170" s="7" t="s">
        <v>29</v>
      </c>
      <c r="E170" s="43" t="s">
        <v>83</v>
      </c>
      <c r="F170" s="9">
        <f t="shared" si="3"/>
        <v>0</v>
      </c>
      <c r="G170" s="9">
        <v>0</v>
      </c>
      <c r="H170" s="9">
        <v>0</v>
      </c>
      <c r="O170" s="97"/>
    </row>
    <row r="171" spans="1:15" ht="15" customHeight="1">
      <c r="A171" s="7">
        <v>2435</v>
      </c>
      <c r="B171" s="7" t="s">
        <v>29</v>
      </c>
      <c r="C171" s="7" t="s">
        <v>20</v>
      </c>
      <c r="D171" s="7" t="s">
        <v>32</v>
      </c>
      <c r="E171" s="43" t="s">
        <v>84</v>
      </c>
      <c r="F171" s="9">
        <f t="shared" si="3"/>
        <v>0</v>
      </c>
      <c r="G171" s="9">
        <v>0</v>
      </c>
      <c r="H171" s="9">
        <v>0</v>
      </c>
      <c r="O171" s="97"/>
    </row>
    <row r="172" spans="1:15" ht="15" customHeight="1">
      <c r="A172" s="7">
        <v>2436</v>
      </c>
      <c r="B172" s="7" t="s">
        <v>29</v>
      </c>
      <c r="C172" s="7" t="s">
        <v>20</v>
      </c>
      <c r="D172" s="7" t="s">
        <v>35</v>
      </c>
      <c r="E172" s="43" t="s">
        <v>85</v>
      </c>
      <c r="F172" s="9">
        <f t="shared" si="3"/>
        <v>0</v>
      </c>
      <c r="G172" s="9">
        <v>0</v>
      </c>
      <c r="H172" s="9">
        <v>0</v>
      </c>
      <c r="O172" s="97"/>
    </row>
    <row r="173" spans="1:15" ht="15" customHeight="1">
      <c r="A173" s="7">
        <v>2440</v>
      </c>
      <c r="B173" s="7" t="s">
        <v>29</v>
      </c>
      <c r="C173" s="7" t="s">
        <v>29</v>
      </c>
      <c r="D173" s="7" t="s">
        <v>12</v>
      </c>
      <c r="E173" s="43" t="s">
        <v>86</v>
      </c>
      <c r="F173" s="9">
        <f>SUM(F175:F177)</f>
        <v>0</v>
      </c>
      <c r="G173" s="9">
        <f>SUM(G175:G177)</f>
        <v>0</v>
      </c>
      <c r="H173" s="9">
        <f>SUM(H175:H177)</f>
        <v>0</v>
      </c>
      <c r="O173" s="97"/>
    </row>
    <row r="174" spans="1:15" ht="15" customHeight="1">
      <c r="A174" s="7"/>
      <c r="B174" s="7"/>
      <c r="C174" s="7"/>
      <c r="D174" s="7"/>
      <c r="E174" s="43" t="s">
        <v>16</v>
      </c>
      <c r="F174" s="68"/>
      <c r="G174" s="68"/>
      <c r="H174" s="68"/>
      <c r="O174" s="97"/>
    </row>
    <row r="175" spans="1:15" ht="11.25" customHeight="1">
      <c r="A175" s="7">
        <v>2441</v>
      </c>
      <c r="B175" s="7" t="s">
        <v>29</v>
      </c>
      <c r="C175" s="7" t="s">
        <v>29</v>
      </c>
      <c r="D175" s="7" t="s">
        <v>11</v>
      </c>
      <c r="E175" s="43" t="s">
        <v>87</v>
      </c>
      <c r="F175" s="9">
        <f>SUM(G175,H175)</f>
        <v>0</v>
      </c>
      <c r="G175" s="9">
        <v>0</v>
      </c>
      <c r="H175" s="9">
        <v>0</v>
      </c>
      <c r="O175" s="97"/>
    </row>
    <row r="176" spans="1:15" ht="15" customHeight="1">
      <c r="A176" s="7">
        <v>2442</v>
      </c>
      <c r="B176" s="7" t="s">
        <v>29</v>
      </c>
      <c r="C176" s="7" t="s">
        <v>29</v>
      </c>
      <c r="D176" s="7" t="s">
        <v>18</v>
      </c>
      <c r="E176" s="43" t="s">
        <v>88</v>
      </c>
      <c r="F176" s="9">
        <f>SUM(G176,H176)</f>
        <v>0</v>
      </c>
      <c r="G176" s="9">
        <v>0</v>
      </c>
      <c r="H176" s="9">
        <v>0</v>
      </c>
      <c r="O176" s="97"/>
    </row>
    <row r="177" spans="1:15" ht="39.950000000000003" hidden="1" customHeight="1">
      <c r="A177" s="7">
        <v>2443</v>
      </c>
      <c r="B177" s="7" t="s">
        <v>29</v>
      </c>
      <c r="C177" s="7" t="s">
        <v>29</v>
      </c>
      <c r="D177" s="7" t="s">
        <v>20</v>
      </c>
      <c r="E177" s="43" t="s">
        <v>89</v>
      </c>
      <c r="F177" s="9">
        <f>SUM(G177,H177)</f>
        <v>0</v>
      </c>
      <c r="G177" s="9">
        <v>0</v>
      </c>
      <c r="H177" s="9">
        <v>0</v>
      </c>
      <c r="O177" s="97"/>
    </row>
    <row r="178" spans="1:15" ht="15" customHeight="1">
      <c r="A178" s="7">
        <v>2450</v>
      </c>
      <c r="B178" s="7" t="s">
        <v>29</v>
      </c>
      <c r="C178" s="7" t="s">
        <v>32</v>
      </c>
      <c r="D178" s="7" t="s">
        <v>12</v>
      </c>
      <c r="E178" s="43" t="s">
        <v>90</v>
      </c>
      <c r="F178" s="9">
        <f>F180</f>
        <v>632023.1</v>
      </c>
      <c r="G178" s="9">
        <f>G180</f>
        <v>32000</v>
      </c>
      <c r="H178" s="9">
        <f>H180</f>
        <v>600023.1</v>
      </c>
      <c r="O178" s="97"/>
    </row>
    <row r="179" spans="1:15" ht="24" customHeight="1">
      <c r="A179" s="7"/>
      <c r="B179" s="7"/>
      <c r="C179" s="7"/>
      <c r="D179" s="7"/>
      <c r="E179" s="43" t="s">
        <v>16</v>
      </c>
      <c r="F179" s="68"/>
      <c r="G179" s="68"/>
      <c r="H179" s="68"/>
      <c r="O179" s="97"/>
    </row>
    <row r="180" spans="1:15" ht="24.75" customHeight="1">
      <c r="A180" s="7">
        <v>2451</v>
      </c>
      <c r="B180" s="7" t="s">
        <v>29</v>
      </c>
      <c r="C180" s="7" t="s">
        <v>32</v>
      </c>
      <c r="D180" s="7" t="s">
        <v>11</v>
      </c>
      <c r="E180" s="43" t="s">
        <v>91</v>
      </c>
      <c r="F180" s="9">
        <f>SUM(F182:F184)</f>
        <v>632023.1</v>
      </c>
      <c r="G180" s="9">
        <f>SUM(G182:G184)</f>
        <v>32000</v>
      </c>
      <c r="H180" s="9">
        <f>H184</f>
        <v>600023.1</v>
      </c>
      <c r="O180" s="97"/>
    </row>
    <row r="181" spans="1:15" ht="15" customHeight="1">
      <c r="A181" s="7"/>
      <c r="B181" s="7"/>
      <c r="C181" s="7"/>
      <c r="D181" s="7"/>
      <c r="E181" s="44" t="s">
        <v>484</v>
      </c>
      <c r="F181" s="9"/>
      <c r="G181" s="9"/>
      <c r="H181" s="9"/>
      <c r="O181" s="97"/>
    </row>
    <row r="182" spans="1:15" ht="22.5" customHeight="1">
      <c r="A182" s="7"/>
      <c r="B182" s="7"/>
      <c r="C182" s="7"/>
      <c r="D182" s="7"/>
      <c r="E182" s="46" t="s">
        <v>524</v>
      </c>
      <c r="F182" s="9">
        <f>SUM(G182:H182)</f>
        <v>32000</v>
      </c>
      <c r="G182" s="9">
        <v>32000</v>
      </c>
      <c r="H182" s="9">
        <v>0</v>
      </c>
      <c r="O182" s="97"/>
    </row>
    <row r="183" spans="1:15" ht="15" hidden="1" customHeight="1">
      <c r="A183" s="7"/>
      <c r="B183" s="7"/>
      <c r="C183" s="7"/>
      <c r="D183" s="7"/>
      <c r="E183" s="46" t="s">
        <v>517</v>
      </c>
      <c r="F183" s="9">
        <f>SUM(G183:H183)</f>
        <v>0</v>
      </c>
      <c r="G183" s="9"/>
      <c r="H183" s="9"/>
      <c r="O183" s="97"/>
    </row>
    <row r="184" spans="1:15" ht="15" customHeight="1">
      <c r="A184" s="7"/>
      <c r="B184" s="7"/>
      <c r="C184" s="7"/>
      <c r="D184" s="7"/>
      <c r="E184" s="46" t="s">
        <v>520</v>
      </c>
      <c r="F184" s="9">
        <f>SUM(G184:H184)</f>
        <v>600023.1</v>
      </c>
      <c r="G184" s="9">
        <v>0</v>
      </c>
      <c r="H184" s="20">
        <v>600023.1</v>
      </c>
      <c r="O184" s="97"/>
    </row>
    <row r="185" spans="1:15" ht="15" customHeight="1">
      <c r="A185" s="7">
        <v>2452</v>
      </c>
      <c r="B185" s="7" t="s">
        <v>29</v>
      </c>
      <c r="C185" s="7" t="s">
        <v>32</v>
      </c>
      <c r="D185" s="7" t="s">
        <v>18</v>
      </c>
      <c r="E185" s="43" t="s">
        <v>92</v>
      </c>
      <c r="F185" s="9">
        <f>SUM(G185,H185)</f>
        <v>0</v>
      </c>
      <c r="G185" s="9">
        <v>0</v>
      </c>
      <c r="H185" s="9">
        <v>0</v>
      </c>
      <c r="O185" s="97"/>
    </row>
    <row r="186" spans="1:15" ht="15" customHeight="1">
      <c r="A186" s="7">
        <v>2453</v>
      </c>
      <c r="B186" s="7" t="s">
        <v>29</v>
      </c>
      <c r="C186" s="7" t="s">
        <v>32</v>
      </c>
      <c r="D186" s="7" t="s">
        <v>20</v>
      </c>
      <c r="E186" s="43" t="s">
        <v>93</v>
      </c>
      <c r="F186" s="9">
        <f>SUM(G186,H186)</f>
        <v>0</v>
      </c>
      <c r="G186" s="9">
        <v>0</v>
      </c>
      <c r="H186" s="9">
        <v>0</v>
      </c>
      <c r="O186" s="97"/>
    </row>
    <row r="187" spans="1:15" ht="15" customHeight="1">
      <c r="A187" s="7">
        <v>2454</v>
      </c>
      <c r="B187" s="7" t="s">
        <v>29</v>
      </c>
      <c r="C187" s="7" t="s">
        <v>32</v>
      </c>
      <c r="D187" s="7" t="s">
        <v>29</v>
      </c>
      <c r="E187" s="43" t="s">
        <v>94</v>
      </c>
      <c r="F187" s="9">
        <f>SUM(G187,H187)</f>
        <v>0</v>
      </c>
      <c r="G187" s="9">
        <v>0</v>
      </c>
      <c r="H187" s="9">
        <v>0</v>
      </c>
      <c r="O187" s="97"/>
    </row>
    <row r="188" spans="1:15" ht="15" customHeight="1">
      <c r="A188" s="7">
        <v>2455</v>
      </c>
      <c r="B188" s="7" t="s">
        <v>29</v>
      </c>
      <c r="C188" s="7" t="s">
        <v>32</v>
      </c>
      <c r="D188" s="7" t="s">
        <v>32</v>
      </c>
      <c r="E188" s="43" t="s">
        <v>95</v>
      </c>
      <c r="F188" s="9">
        <f>SUM(G188,H188)</f>
        <v>0</v>
      </c>
      <c r="G188" s="9">
        <v>0</v>
      </c>
      <c r="H188" s="9">
        <v>0</v>
      </c>
      <c r="O188" s="97"/>
    </row>
    <row r="189" spans="1:15" ht="15" customHeight="1">
      <c r="A189" s="7">
        <v>2460</v>
      </c>
      <c r="B189" s="7" t="s">
        <v>29</v>
      </c>
      <c r="C189" s="7" t="s">
        <v>35</v>
      </c>
      <c r="D189" s="7" t="s">
        <v>12</v>
      </c>
      <c r="E189" s="43" t="s">
        <v>96</v>
      </c>
      <c r="F189" s="9">
        <f>SUM(F191)</f>
        <v>0</v>
      </c>
      <c r="G189" s="9">
        <f>SUM(G191)</f>
        <v>0</v>
      </c>
      <c r="H189" s="9">
        <f>SUM(H191)</f>
        <v>0</v>
      </c>
      <c r="O189" s="97"/>
    </row>
    <row r="190" spans="1:15" ht="15" customHeight="1">
      <c r="A190" s="7"/>
      <c r="B190" s="7"/>
      <c r="C190" s="7"/>
      <c r="D190" s="7"/>
      <c r="E190" s="43" t="s">
        <v>16</v>
      </c>
      <c r="F190" s="68"/>
      <c r="G190" s="68"/>
      <c r="H190" s="68"/>
      <c r="O190" s="97"/>
    </row>
    <row r="191" spans="1:15" ht="15" customHeight="1">
      <c r="A191" s="7">
        <v>2461</v>
      </c>
      <c r="B191" s="7" t="s">
        <v>29</v>
      </c>
      <c r="C191" s="7" t="s">
        <v>35</v>
      </c>
      <c r="D191" s="7" t="s">
        <v>11</v>
      </c>
      <c r="E191" s="43" t="s">
        <v>96</v>
      </c>
      <c r="F191" s="9">
        <f>SUM(G191,H191)</f>
        <v>0</v>
      </c>
      <c r="G191" s="9">
        <v>0</v>
      </c>
      <c r="H191" s="9">
        <v>0</v>
      </c>
      <c r="O191" s="97"/>
    </row>
    <row r="192" spans="1:15" ht="25.5" customHeight="1">
      <c r="A192" s="7">
        <v>2470</v>
      </c>
      <c r="B192" s="7" t="s">
        <v>29</v>
      </c>
      <c r="C192" s="7" t="s">
        <v>38</v>
      </c>
      <c r="D192" s="7" t="s">
        <v>12</v>
      </c>
      <c r="E192" s="43" t="s">
        <v>97</v>
      </c>
      <c r="F192" s="9">
        <f>SUM(F194:F197)</f>
        <v>0</v>
      </c>
      <c r="G192" s="9">
        <f>SUM(G194:G197)</f>
        <v>0</v>
      </c>
      <c r="H192" s="9">
        <f>SUM(H194:H197)</f>
        <v>0</v>
      </c>
      <c r="O192" s="97"/>
    </row>
    <row r="193" spans="1:15" ht="15" customHeight="1">
      <c r="A193" s="7"/>
      <c r="B193" s="7"/>
      <c r="C193" s="7"/>
      <c r="D193" s="7"/>
      <c r="E193" s="43" t="s">
        <v>16</v>
      </c>
      <c r="F193" s="68"/>
      <c r="G193" s="68"/>
      <c r="H193" s="68"/>
      <c r="O193" s="97"/>
    </row>
    <row r="194" spans="1:15" ht="15" customHeight="1">
      <c r="A194" s="7">
        <v>2471</v>
      </c>
      <c r="B194" s="7" t="s">
        <v>29</v>
      </c>
      <c r="C194" s="7" t="s">
        <v>38</v>
      </c>
      <c r="D194" s="7" t="s">
        <v>11</v>
      </c>
      <c r="E194" s="43" t="s">
        <v>98</v>
      </c>
      <c r="F194" s="9">
        <f>SUM(G194,H194)</f>
        <v>0</v>
      </c>
      <c r="G194" s="9">
        <v>0</v>
      </c>
      <c r="H194" s="9">
        <v>0</v>
      </c>
      <c r="O194" s="97"/>
    </row>
    <row r="195" spans="1:15" ht="15" customHeight="1">
      <c r="A195" s="7">
        <v>2472</v>
      </c>
      <c r="B195" s="7" t="s">
        <v>29</v>
      </c>
      <c r="C195" s="7" t="s">
        <v>38</v>
      </c>
      <c r="D195" s="7" t="s">
        <v>18</v>
      </c>
      <c r="E195" s="43" t="s">
        <v>99</v>
      </c>
      <c r="F195" s="9">
        <f>SUM(G195,H195)</f>
        <v>0</v>
      </c>
      <c r="G195" s="9">
        <v>0</v>
      </c>
      <c r="H195" s="9">
        <v>0</v>
      </c>
      <c r="O195" s="97"/>
    </row>
    <row r="196" spans="1:15" ht="25.5" customHeight="1">
      <c r="A196" s="7">
        <v>2473</v>
      </c>
      <c r="B196" s="7" t="s">
        <v>29</v>
      </c>
      <c r="C196" s="7" t="s">
        <v>38</v>
      </c>
      <c r="D196" s="7" t="s">
        <v>20</v>
      </c>
      <c r="E196" s="43" t="s">
        <v>100</v>
      </c>
      <c r="F196" s="9">
        <f>SUM(G196,H196)</f>
        <v>0</v>
      </c>
      <c r="G196" s="9">
        <v>0</v>
      </c>
      <c r="H196" s="9">
        <v>0</v>
      </c>
      <c r="O196" s="97"/>
    </row>
    <row r="197" spans="1:15" ht="0.75" customHeight="1">
      <c r="A197" s="7">
        <v>2474</v>
      </c>
      <c r="B197" s="7" t="s">
        <v>29</v>
      </c>
      <c r="C197" s="7" t="s">
        <v>38</v>
      </c>
      <c r="D197" s="7" t="s">
        <v>29</v>
      </c>
      <c r="E197" s="43" t="s">
        <v>101</v>
      </c>
      <c r="F197" s="9">
        <f>SUM(G197,H197)</f>
        <v>0</v>
      </c>
      <c r="G197" s="9">
        <v>0</v>
      </c>
      <c r="H197" s="9">
        <v>0</v>
      </c>
      <c r="O197" s="97"/>
    </row>
    <row r="198" spans="1:15" ht="25.5" hidden="1" customHeight="1">
      <c r="A198" s="7">
        <v>2480</v>
      </c>
      <c r="B198" s="7" t="s">
        <v>29</v>
      </c>
      <c r="C198" s="7" t="s">
        <v>40</v>
      </c>
      <c r="D198" s="7" t="s">
        <v>12</v>
      </c>
      <c r="E198" s="43" t="s">
        <v>102</v>
      </c>
      <c r="F198" s="9">
        <f>SUM(F200:F206)</f>
        <v>0</v>
      </c>
      <c r="G198" s="9">
        <f>SUM(G200:G206)</f>
        <v>0</v>
      </c>
      <c r="H198" s="9">
        <f>SUM(H200:H206)</f>
        <v>0</v>
      </c>
      <c r="O198" s="97"/>
    </row>
    <row r="199" spans="1:15" ht="25.5" hidden="1" customHeight="1">
      <c r="A199" s="7"/>
      <c r="B199" s="7"/>
      <c r="C199" s="7"/>
      <c r="D199" s="7"/>
      <c r="E199" s="43" t="s">
        <v>16</v>
      </c>
      <c r="F199" s="68"/>
      <c r="G199" s="68"/>
      <c r="H199" s="68"/>
      <c r="O199" s="97"/>
    </row>
    <row r="200" spans="1:15" ht="25.5" hidden="1" customHeight="1">
      <c r="A200" s="7">
        <v>2481</v>
      </c>
      <c r="B200" s="7" t="s">
        <v>29</v>
      </c>
      <c r="C200" s="7" t="s">
        <v>40</v>
      </c>
      <c r="D200" s="7" t="s">
        <v>11</v>
      </c>
      <c r="E200" s="43" t="s">
        <v>103</v>
      </c>
      <c r="F200" s="9">
        <f t="shared" ref="F200:F206" si="4">SUM(G200,H200)</f>
        <v>0</v>
      </c>
      <c r="G200" s="9">
        <v>0</v>
      </c>
      <c r="H200" s="9">
        <v>0</v>
      </c>
      <c r="O200" s="97"/>
    </row>
    <row r="201" spans="1:15" ht="25.5" hidden="1" customHeight="1">
      <c r="A201" s="7">
        <v>2482</v>
      </c>
      <c r="B201" s="7" t="s">
        <v>29</v>
      </c>
      <c r="C201" s="7" t="s">
        <v>40</v>
      </c>
      <c r="D201" s="7" t="s">
        <v>18</v>
      </c>
      <c r="E201" s="43" t="s">
        <v>104</v>
      </c>
      <c r="F201" s="9">
        <f t="shared" si="4"/>
        <v>0</v>
      </c>
      <c r="G201" s="9">
        <v>0</v>
      </c>
      <c r="H201" s="9">
        <v>0</v>
      </c>
      <c r="O201" s="97"/>
    </row>
    <row r="202" spans="1:15" ht="15" hidden="1" customHeight="1">
      <c r="A202" s="7">
        <v>2483</v>
      </c>
      <c r="B202" s="7" t="s">
        <v>29</v>
      </c>
      <c r="C202" s="7" t="s">
        <v>40</v>
      </c>
      <c r="D202" s="7" t="s">
        <v>20</v>
      </c>
      <c r="E202" s="43" t="s">
        <v>105</v>
      </c>
      <c r="F202" s="9">
        <f t="shared" si="4"/>
        <v>0</v>
      </c>
      <c r="G202" s="9">
        <v>0</v>
      </c>
      <c r="H202" s="9">
        <v>0</v>
      </c>
      <c r="O202" s="97"/>
    </row>
    <row r="203" spans="1:15" ht="15" hidden="1" customHeight="1">
      <c r="A203" s="7">
        <v>2484</v>
      </c>
      <c r="B203" s="7" t="s">
        <v>29</v>
      </c>
      <c r="C203" s="7" t="s">
        <v>40</v>
      </c>
      <c r="D203" s="7" t="s">
        <v>29</v>
      </c>
      <c r="E203" s="43" t="s">
        <v>106</v>
      </c>
      <c r="F203" s="9">
        <f t="shared" si="4"/>
        <v>0</v>
      </c>
      <c r="G203" s="9">
        <v>0</v>
      </c>
      <c r="H203" s="9">
        <v>0</v>
      </c>
      <c r="O203" s="97"/>
    </row>
    <row r="204" spans="1:15" ht="4.5" hidden="1" customHeight="1">
      <c r="A204" s="7">
        <v>2485</v>
      </c>
      <c r="B204" s="7" t="s">
        <v>29</v>
      </c>
      <c r="C204" s="7" t="s">
        <v>40</v>
      </c>
      <c r="D204" s="7" t="s">
        <v>32</v>
      </c>
      <c r="E204" s="43" t="s">
        <v>107</v>
      </c>
      <c r="F204" s="9">
        <f t="shared" si="4"/>
        <v>0</v>
      </c>
      <c r="G204" s="9">
        <v>0</v>
      </c>
      <c r="H204" s="9">
        <v>0</v>
      </c>
      <c r="O204" s="97"/>
    </row>
    <row r="205" spans="1:15" ht="15" customHeight="1">
      <c r="A205" s="7">
        <v>2486</v>
      </c>
      <c r="B205" s="7" t="s">
        <v>29</v>
      </c>
      <c r="C205" s="7" t="s">
        <v>40</v>
      </c>
      <c r="D205" s="7" t="s">
        <v>35</v>
      </c>
      <c r="E205" s="43" t="s">
        <v>108</v>
      </c>
      <c r="F205" s="9">
        <f t="shared" si="4"/>
        <v>0</v>
      </c>
      <c r="G205" s="9">
        <v>0</v>
      </c>
      <c r="H205" s="9">
        <v>0</v>
      </c>
      <c r="O205" s="97"/>
    </row>
    <row r="206" spans="1:15" ht="15" customHeight="1">
      <c r="A206" s="7">
        <v>2487</v>
      </c>
      <c r="B206" s="7" t="s">
        <v>29</v>
      </c>
      <c r="C206" s="7" t="s">
        <v>40</v>
      </c>
      <c r="D206" s="7" t="s">
        <v>38</v>
      </c>
      <c r="E206" s="43" t="s">
        <v>109</v>
      </c>
      <c r="F206" s="9">
        <f t="shared" si="4"/>
        <v>0</v>
      </c>
      <c r="G206" s="9">
        <v>0</v>
      </c>
      <c r="H206" s="9">
        <v>0</v>
      </c>
      <c r="O206" s="97"/>
    </row>
    <row r="207" spans="1:15" ht="27.75" customHeight="1">
      <c r="A207" s="7">
        <v>2490</v>
      </c>
      <c r="B207" s="7" t="s">
        <v>29</v>
      </c>
      <c r="C207" s="7" t="s">
        <v>110</v>
      </c>
      <c r="D207" s="7" t="s">
        <v>12</v>
      </c>
      <c r="E207" s="43" t="s">
        <v>111</v>
      </c>
      <c r="F207" s="9">
        <f>SUM(F209)</f>
        <v>-66550</v>
      </c>
      <c r="G207" s="9">
        <f>SUM(G209)</f>
        <v>0</v>
      </c>
      <c r="H207" s="9">
        <f>SUM(H209)</f>
        <v>-66550</v>
      </c>
      <c r="O207" s="97"/>
    </row>
    <row r="208" spans="1:15" ht="24" customHeight="1">
      <c r="A208" s="7"/>
      <c r="B208" s="7"/>
      <c r="C208" s="7"/>
      <c r="D208" s="7"/>
      <c r="E208" s="43" t="s">
        <v>16</v>
      </c>
      <c r="F208" s="68"/>
      <c r="G208" s="68"/>
      <c r="H208" s="68"/>
      <c r="O208" s="97"/>
    </row>
    <row r="209" spans="1:15" ht="15" customHeight="1">
      <c r="A209" s="7">
        <v>2491</v>
      </c>
      <c r="B209" s="7" t="s">
        <v>29</v>
      </c>
      <c r="C209" s="7" t="s">
        <v>110</v>
      </c>
      <c r="D209" s="7" t="s">
        <v>11</v>
      </c>
      <c r="E209" s="43" t="s">
        <v>111</v>
      </c>
      <c r="F209" s="9">
        <f>SUM(F211:F212)</f>
        <v>-66550</v>
      </c>
      <c r="G209" s="9">
        <f>SUM(G211:G212)</f>
        <v>0</v>
      </c>
      <c r="H209" s="9">
        <f>SUM(H211:H212)</f>
        <v>-66550</v>
      </c>
      <c r="O209" s="97"/>
    </row>
    <row r="210" spans="1:15" ht="15" customHeight="1">
      <c r="A210" s="7"/>
      <c r="B210" s="7"/>
      <c r="C210" s="7"/>
      <c r="D210" s="7"/>
      <c r="E210" s="44" t="s">
        <v>484</v>
      </c>
      <c r="F210" s="9"/>
      <c r="G210" s="9"/>
      <c r="H210" s="9"/>
      <c r="O210" s="97"/>
    </row>
    <row r="211" spans="1:15" s="56" customFormat="1" ht="16.5" customHeight="1">
      <c r="A211" s="7"/>
      <c r="B211" s="7"/>
      <c r="C211" s="7"/>
      <c r="D211" s="7"/>
      <c r="E211" s="47" t="s">
        <v>525</v>
      </c>
      <c r="F211" s="9">
        <f>SUM(G211:H211)</f>
        <v>0</v>
      </c>
      <c r="G211" s="9">
        <v>0</v>
      </c>
      <c r="H211" s="20">
        <v>0</v>
      </c>
      <c r="O211" s="97"/>
    </row>
    <row r="212" spans="1:15" s="56" customFormat="1" ht="12" customHeight="1">
      <c r="A212" s="7"/>
      <c r="B212" s="7"/>
      <c r="C212" s="7"/>
      <c r="D212" s="7"/>
      <c r="E212" s="47" t="s">
        <v>526</v>
      </c>
      <c r="F212" s="9">
        <f>SUM(G212:H212)</f>
        <v>-66550</v>
      </c>
      <c r="G212" s="9">
        <v>0</v>
      </c>
      <c r="H212" s="20">
        <v>-66550</v>
      </c>
      <c r="O212" s="97"/>
    </row>
    <row r="213" spans="1:15" s="56" customFormat="1" ht="15" customHeight="1">
      <c r="A213" s="7">
        <v>2500</v>
      </c>
      <c r="B213" s="7" t="s">
        <v>32</v>
      </c>
      <c r="C213" s="7" t="s">
        <v>12</v>
      </c>
      <c r="D213" s="7" t="s">
        <v>12</v>
      </c>
      <c r="E213" s="43" t="s">
        <v>112</v>
      </c>
      <c r="F213" s="9">
        <f>SUM(F215,F238,F241,F244,F247,F250)</f>
        <v>519006</v>
      </c>
      <c r="G213" s="9">
        <f>SUM(G215,G238,G241,G244,G247,G250)</f>
        <v>518456</v>
      </c>
      <c r="H213" s="9">
        <f>SUM(H215,H238,H241,H244,H247,H250)</f>
        <v>550</v>
      </c>
      <c r="O213" s="97"/>
    </row>
    <row r="214" spans="1:15" s="56" customFormat="1" ht="15" customHeight="1">
      <c r="A214" s="7"/>
      <c r="B214" s="7"/>
      <c r="C214" s="7"/>
      <c r="D214" s="7"/>
      <c r="E214" s="43" t="s">
        <v>14</v>
      </c>
      <c r="F214" s="68"/>
      <c r="G214" s="68"/>
      <c r="H214" s="68"/>
      <c r="O214" s="97"/>
    </row>
    <row r="215" spans="1:15" s="56" customFormat="1" ht="15" customHeight="1">
      <c r="A215" s="7">
        <v>2510</v>
      </c>
      <c r="B215" s="7" t="s">
        <v>32</v>
      </c>
      <c r="C215" s="7" t="s">
        <v>11</v>
      </c>
      <c r="D215" s="7" t="s">
        <v>12</v>
      </c>
      <c r="E215" s="43" t="s">
        <v>113</v>
      </c>
      <c r="F215" s="9">
        <f>SUM(F217)</f>
        <v>519006</v>
      </c>
      <c r="G215" s="9">
        <f>SUM(G217)</f>
        <v>518456</v>
      </c>
      <c r="H215" s="9">
        <f>SUM(H217)</f>
        <v>550</v>
      </c>
      <c r="O215" s="97"/>
    </row>
    <row r="216" spans="1:15" s="56" customFormat="1" ht="13.5" customHeight="1">
      <c r="A216" s="7"/>
      <c r="B216" s="7"/>
      <c r="C216" s="7"/>
      <c r="D216" s="7"/>
      <c r="E216" s="43" t="s">
        <v>16</v>
      </c>
      <c r="F216" s="68"/>
      <c r="G216" s="68"/>
      <c r="H216" s="68"/>
      <c r="O216" s="97"/>
    </row>
    <row r="217" spans="1:15" s="56" customFormat="1" ht="17.25" customHeight="1">
      <c r="A217" s="7">
        <v>2511</v>
      </c>
      <c r="B217" s="7" t="s">
        <v>32</v>
      </c>
      <c r="C217" s="7" t="s">
        <v>11</v>
      </c>
      <c r="D217" s="7" t="s">
        <v>11</v>
      </c>
      <c r="E217" s="43" t="s">
        <v>113</v>
      </c>
      <c r="F217" s="9">
        <f>SUM(G217,H217)</f>
        <v>519006</v>
      </c>
      <c r="G217" s="9">
        <f>SUM(G219:G237)</f>
        <v>518456</v>
      </c>
      <c r="H217" s="9">
        <f>SUM(H219:H237)</f>
        <v>550</v>
      </c>
      <c r="O217" s="97"/>
    </row>
    <row r="218" spans="1:15" s="56" customFormat="1" ht="24">
      <c r="A218" s="7"/>
      <c r="B218" s="7"/>
      <c r="C218" s="7"/>
      <c r="D218" s="7"/>
      <c r="E218" s="44" t="s">
        <v>484</v>
      </c>
      <c r="F218" s="9"/>
      <c r="G218" s="9"/>
      <c r="H218" s="9"/>
      <c r="O218" s="97"/>
    </row>
    <row r="219" spans="1:15" s="56" customFormat="1" ht="15" customHeight="1">
      <c r="A219" s="7"/>
      <c r="B219" s="7"/>
      <c r="C219" s="7"/>
      <c r="D219" s="7"/>
      <c r="E219" s="43" t="s">
        <v>527</v>
      </c>
      <c r="F219" s="9">
        <f>SUM(G219:H219)</f>
        <v>274917.5</v>
      </c>
      <c r="G219" s="70">
        <v>274917.5</v>
      </c>
      <c r="H219" s="9">
        <v>0</v>
      </c>
      <c r="O219" s="97"/>
    </row>
    <row r="220" spans="1:15" s="56" customFormat="1" ht="15" customHeight="1">
      <c r="A220" s="7"/>
      <c r="B220" s="7"/>
      <c r="C220" s="7"/>
      <c r="D220" s="7"/>
      <c r="E220" s="43" t="s">
        <v>507</v>
      </c>
      <c r="F220" s="9">
        <f t="shared" ref="F220:F225" si="5">SUM(G220:H220)</f>
        <v>80590</v>
      </c>
      <c r="G220" s="9">
        <v>80590</v>
      </c>
      <c r="H220" s="9">
        <v>0</v>
      </c>
      <c r="O220" s="97"/>
    </row>
    <row r="221" spans="1:15" s="56" customFormat="1" ht="15" customHeight="1">
      <c r="A221" s="7"/>
      <c r="B221" s="7"/>
      <c r="C221" s="7"/>
      <c r="D221" s="7"/>
      <c r="E221" s="43" t="s">
        <v>513</v>
      </c>
      <c r="F221" s="9">
        <f t="shared" si="5"/>
        <v>3740</v>
      </c>
      <c r="G221" s="9">
        <v>3740</v>
      </c>
      <c r="H221" s="9">
        <v>0</v>
      </c>
      <c r="O221" s="97"/>
    </row>
    <row r="222" spans="1:15" s="56" customFormat="1" ht="15" customHeight="1">
      <c r="A222" s="7"/>
      <c r="B222" s="7"/>
      <c r="C222" s="7"/>
      <c r="D222" s="7"/>
      <c r="E222" s="43" t="s">
        <v>528</v>
      </c>
      <c r="F222" s="9">
        <f t="shared" si="5"/>
        <v>2575</v>
      </c>
      <c r="G222" s="9">
        <v>2575</v>
      </c>
      <c r="H222" s="9">
        <v>0</v>
      </c>
      <c r="O222" s="97"/>
    </row>
    <row r="223" spans="1:15" s="56" customFormat="1" ht="15" customHeight="1">
      <c r="A223" s="7"/>
      <c r="B223" s="7"/>
      <c r="C223" s="7"/>
      <c r="D223" s="7"/>
      <c r="E223" s="43" t="s">
        <v>529</v>
      </c>
      <c r="F223" s="9">
        <f t="shared" si="5"/>
        <v>1051.2</v>
      </c>
      <c r="G223" s="9">
        <v>1051.2</v>
      </c>
      <c r="H223" s="9">
        <v>0</v>
      </c>
      <c r="O223" s="97"/>
    </row>
    <row r="224" spans="1:15" s="56" customFormat="1" ht="15" customHeight="1">
      <c r="A224" s="7"/>
      <c r="B224" s="7"/>
      <c r="C224" s="7"/>
      <c r="D224" s="7"/>
      <c r="E224" s="43" t="s">
        <v>530</v>
      </c>
      <c r="F224" s="9">
        <f t="shared" si="5"/>
        <v>1000</v>
      </c>
      <c r="G224" s="9">
        <v>1000</v>
      </c>
      <c r="H224" s="9">
        <v>0</v>
      </c>
      <c r="O224" s="97"/>
    </row>
    <row r="225" spans="1:15" s="56" customFormat="1" ht="15" customHeight="1">
      <c r="A225" s="7"/>
      <c r="B225" s="7"/>
      <c r="C225" s="7"/>
      <c r="D225" s="7"/>
      <c r="E225" s="43" t="s">
        <v>577</v>
      </c>
      <c r="F225" s="9">
        <f t="shared" si="5"/>
        <v>960</v>
      </c>
      <c r="G225" s="9">
        <v>960</v>
      </c>
      <c r="H225" s="9">
        <v>0</v>
      </c>
      <c r="O225" s="97"/>
    </row>
    <row r="226" spans="1:15" s="56" customFormat="1">
      <c r="A226" s="7"/>
      <c r="B226" s="7"/>
      <c r="C226" s="7"/>
      <c r="D226" s="7"/>
      <c r="E226" s="60" t="s">
        <v>539</v>
      </c>
      <c r="F226" s="9">
        <f>G226</f>
        <v>98400</v>
      </c>
      <c r="G226" s="9">
        <v>98400</v>
      </c>
      <c r="H226" s="9">
        <v>0</v>
      </c>
      <c r="O226" s="97"/>
    </row>
    <row r="227" spans="1:15" s="56" customFormat="1" ht="15" customHeight="1">
      <c r="A227" s="7"/>
      <c r="B227" s="7"/>
      <c r="C227" s="7"/>
      <c r="D227" s="7"/>
      <c r="E227" s="60" t="s">
        <v>531</v>
      </c>
      <c r="F227" s="9">
        <f t="shared" ref="F227:F232" si="6">SUM(G227:H227)</f>
        <v>3037.3</v>
      </c>
      <c r="G227" s="9">
        <v>3037.3</v>
      </c>
      <c r="H227" s="9">
        <v>0</v>
      </c>
      <c r="O227" s="97"/>
    </row>
    <row r="228" spans="1:15" s="56" customFormat="1" ht="28.5" customHeight="1">
      <c r="A228" s="7"/>
      <c r="B228" s="7"/>
      <c r="C228" s="7"/>
      <c r="D228" s="7"/>
      <c r="E228" s="59" t="s">
        <v>532</v>
      </c>
      <c r="F228" s="9">
        <f t="shared" si="6"/>
        <v>15000</v>
      </c>
      <c r="G228" s="9">
        <v>15000</v>
      </c>
      <c r="H228" s="9">
        <v>0</v>
      </c>
      <c r="O228" s="97"/>
    </row>
    <row r="229" spans="1:15" s="56" customFormat="1" ht="15" customHeight="1">
      <c r="A229" s="7"/>
      <c r="B229" s="7"/>
      <c r="C229" s="7"/>
      <c r="D229" s="7"/>
      <c r="E229" s="60" t="s">
        <v>533</v>
      </c>
      <c r="F229" s="9">
        <f t="shared" si="6"/>
        <v>500</v>
      </c>
      <c r="G229" s="9">
        <v>500</v>
      </c>
      <c r="H229" s="9">
        <v>0</v>
      </c>
      <c r="O229" s="97"/>
    </row>
    <row r="230" spans="1:15" s="56" customFormat="1" ht="15" customHeight="1">
      <c r="A230" s="7"/>
      <c r="B230" s="7"/>
      <c r="C230" s="7"/>
      <c r="D230" s="7"/>
      <c r="E230" s="62" t="s">
        <v>534</v>
      </c>
      <c r="F230" s="9">
        <f t="shared" si="6"/>
        <v>1200</v>
      </c>
      <c r="G230" s="9">
        <v>1200</v>
      </c>
      <c r="H230" s="9">
        <v>0</v>
      </c>
      <c r="O230" s="97"/>
    </row>
    <row r="231" spans="1:15" s="56" customFormat="1" ht="15" customHeight="1">
      <c r="A231" s="7"/>
      <c r="B231" s="7"/>
      <c r="C231" s="7"/>
      <c r="D231" s="7"/>
      <c r="E231" s="63" t="s">
        <v>535</v>
      </c>
      <c r="F231" s="9">
        <f t="shared" si="6"/>
        <v>25125</v>
      </c>
      <c r="G231" s="9">
        <v>25125</v>
      </c>
      <c r="H231" s="9">
        <v>0</v>
      </c>
      <c r="O231" s="97"/>
    </row>
    <row r="232" spans="1:15" s="56" customFormat="1" ht="15" customHeight="1">
      <c r="A232" s="7"/>
      <c r="B232" s="7"/>
      <c r="C232" s="7"/>
      <c r="D232" s="7"/>
      <c r="E232" s="60" t="s">
        <v>511</v>
      </c>
      <c r="F232" s="9">
        <f t="shared" si="6"/>
        <v>4000</v>
      </c>
      <c r="G232" s="9">
        <v>4000</v>
      </c>
      <c r="H232" s="9">
        <v>0</v>
      </c>
      <c r="O232" s="97"/>
    </row>
    <row r="233" spans="1:15" s="56" customFormat="1" ht="15" customHeight="1">
      <c r="A233" s="7"/>
      <c r="B233" s="7"/>
      <c r="C233" s="7"/>
      <c r="D233" s="7"/>
      <c r="E233" s="60" t="s">
        <v>571</v>
      </c>
      <c r="F233" s="9">
        <f>G233</f>
        <v>0</v>
      </c>
      <c r="G233" s="9">
        <v>0</v>
      </c>
      <c r="H233" s="9">
        <v>0</v>
      </c>
      <c r="O233" s="97"/>
    </row>
    <row r="234" spans="1:15" s="56" customFormat="1" ht="15" customHeight="1">
      <c r="A234" s="7"/>
      <c r="B234" s="7"/>
      <c r="C234" s="7"/>
      <c r="D234" s="7"/>
      <c r="E234" s="60" t="s">
        <v>536</v>
      </c>
      <c r="F234" s="9">
        <f>SUM(G234:H234)</f>
        <v>360</v>
      </c>
      <c r="G234" s="9">
        <v>360</v>
      </c>
      <c r="H234" s="9">
        <v>0</v>
      </c>
      <c r="O234" s="97"/>
    </row>
    <row r="235" spans="1:15" s="56" customFormat="1" ht="15" customHeight="1">
      <c r="A235" s="7"/>
      <c r="B235" s="7"/>
      <c r="C235" s="7"/>
      <c r="D235" s="7"/>
      <c r="E235" s="60" t="s">
        <v>537</v>
      </c>
      <c r="F235" s="9">
        <f>SUM(G235:H235)</f>
        <v>6000</v>
      </c>
      <c r="G235" s="9">
        <v>6000</v>
      </c>
      <c r="H235" s="9">
        <v>0</v>
      </c>
      <c r="O235" s="97"/>
    </row>
    <row r="236" spans="1:15" ht="15" customHeight="1">
      <c r="A236" s="7"/>
      <c r="B236" s="7"/>
      <c r="C236" s="7"/>
      <c r="D236" s="7"/>
      <c r="E236" s="60" t="s">
        <v>590</v>
      </c>
      <c r="F236" s="9">
        <f>SUM(G236:H236)</f>
        <v>250</v>
      </c>
      <c r="G236" s="9">
        <v>0</v>
      </c>
      <c r="H236" s="9">
        <v>250</v>
      </c>
      <c r="O236" s="97"/>
    </row>
    <row r="237" spans="1:15" ht="17.25" customHeight="1">
      <c r="A237" s="7"/>
      <c r="B237" s="7"/>
      <c r="C237" s="7"/>
      <c r="D237" s="7"/>
      <c r="E237" s="60" t="s">
        <v>591</v>
      </c>
      <c r="F237" s="9">
        <f>SUM(G237:H237)</f>
        <v>300</v>
      </c>
      <c r="G237" s="9"/>
      <c r="H237" s="9">
        <v>300</v>
      </c>
      <c r="O237" s="97"/>
    </row>
    <row r="238" spans="1:15" ht="15" customHeight="1">
      <c r="A238" s="7">
        <v>2520</v>
      </c>
      <c r="B238" s="7" t="s">
        <v>32</v>
      </c>
      <c r="C238" s="7" t="s">
        <v>18</v>
      </c>
      <c r="D238" s="7" t="s">
        <v>12</v>
      </c>
      <c r="E238" s="43" t="s">
        <v>114</v>
      </c>
      <c r="F238" s="9">
        <f>SUM(F240)</f>
        <v>0</v>
      </c>
      <c r="G238" s="9">
        <f>SUM(G240)</f>
        <v>0</v>
      </c>
      <c r="H238" s="9">
        <f>SUM(H240)</f>
        <v>0</v>
      </c>
      <c r="O238" s="97"/>
    </row>
    <row r="239" spans="1:15" ht="15" customHeight="1">
      <c r="A239" s="7"/>
      <c r="B239" s="7"/>
      <c r="C239" s="7"/>
      <c r="D239" s="7"/>
      <c r="E239" s="43" t="s">
        <v>16</v>
      </c>
      <c r="F239" s="68"/>
      <c r="G239" s="68"/>
      <c r="H239" s="68"/>
      <c r="O239" s="97"/>
    </row>
    <row r="240" spans="1:15" ht="15" customHeight="1">
      <c r="A240" s="7">
        <v>2521</v>
      </c>
      <c r="B240" s="7" t="s">
        <v>32</v>
      </c>
      <c r="C240" s="7" t="s">
        <v>18</v>
      </c>
      <c r="D240" s="7" t="s">
        <v>11</v>
      </c>
      <c r="E240" s="43" t="s">
        <v>115</v>
      </c>
      <c r="F240" s="9">
        <f>SUM(G240,H240)</f>
        <v>0</v>
      </c>
      <c r="G240" s="9">
        <v>0</v>
      </c>
      <c r="H240" s="9">
        <v>0</v>
      </c>
      <c r="O240" s="97"/>
    </row>
    <row r="241" spans="1:15" ht="15" customHeight="1">
      <c r="A241" s="7">
        <v>2530</v>
      </c>
      <c r="B241" s="7" t="s">
        <v>32</v>
      </c>
      <c r="C241" s="7" t="s">
        <v>20</v>
      </c>
      <c r="D241" s="7" t="s">
        <v>12</v>
      </c>
      <c r="E241" s="43" t="s">
        <v>116</v>
      </c>
      <c r="F241" s="9">
        <f>SUM(F243)</f>
        <v>0</v>
      </c>
      <c r="G241" s="9">
        <f>SUM(G243)</f>
        <v>0</v>
      </c>
      <c r="H241" s="9">
        <f>SUM(H243)</f>
        <v>0</v>
      </c>
      <c r="O241" s="97"/>
    </row>
    <row r="242" spans="1:15" ht="15" customHeight="1">
      <c r="A242" s="7"/>
      <c r="B242" s="7"/>
      <c r="C242" s="7"/>
      <c r="D242" s="7"/>
      <c r="E242" s="43" t="s">
        <v>16</v>
      </c>
      <c r="F242" s="68"/>
      <c r="G242" s="68"/>
      <c r="H242" s="68"/>
      <c r="O242" s="97"/>
    </row>
    <row r="243" spans="1:15" ht="15" customHeight="1">
      <c r="A243" s="7">
        <v>2531</v>
      </c>
      <c r="B243" s="7" t="s">
        <v>32</v>
      </c>
      <c r="C243" s="7" t="s">
        <v>20</v>
      </c>
      <c r="D243" s="7" t="s">
        <v>11</v>
      </c>
      <c r="E243" s="43" t="s">
        <v>116</v>
      </c>
      <c r="F243" s="9">
        <f>SUM(G243,H243)</f>
        <v>0</v>
      </c>
      <c r="G243" s="9">
        <v>0</v>
      </c>
      <c r="H243" s="9">
        <v>0</v>
      </c>
      <c r="O243" s="97"/>
    </row>
    <row r="244" spans="1:15" ht="15" customHeight="1">
      <c r="A244" s="7">
        <v>2540</v>
      </c>
      <c r="B244" s="7" t="s">
        <v>32</v>
      </c>
      <c r="C244" s="7" t="s">
        <v>29</v>
      </c>
      <c r="D244" s="7" t="s">
        <v>12</v>
      </c>
      <c r="E244" s="43" t="s">
        <v>117</v>
      </c>
      <c r="F244" s="9">
        <f>SUM(F246)</f>
        <v>0</v>
      </c>
      <c r="G244" s="9">
        <f>SUM(G246)</f>
        <v>0</v>
      </c>
      <c r="H244" s="9">
        <f>SUM(H246)</f>
        <v>0</v>
      </c>
      <c r="O244" s="97"/>
    </row>
    <row r="245" spans="1:15" ht="25.5" customHeight="1">
      <c r="A245" s="7"/>
      <c r="B245" s="7"/>
      <c r="C245" s="7"/>
      <c r="D245" s="7"/>
      <c r="E245" s="43" t="s">
        <v>16</v>
      </c>
      <c r="F245" s="68"/>
      <c r="G245" s="68"/>
      <c r="H245" s="68"/>
      <c r="O245" s="97"/>
    </row>
    <row r="246" spans="1:15" ht="15" customHeight="1">
      <c r="A246" s="7">
        <v>2541</v>
      </c>
      <c r="B246" s="7" t="s">
        <v>32</v>
      </c>
      <c r="C246" s="7" t="s">
        <v>29</v>
      </c>
      <c r="D246" s="7" t="s">
        <v>11</v>
      </c>
      <c r="E246" s="43" t="s">
        <v>117</v>
      </c>
      <c r="F246" s="9">
        <f>SUM(G246,H246)</f>
        <v>0</v>
      </c>
      <c r="G246" s="9">
        <v>0</v>
      </c>
      <c r="H246" s="9">
        <v>0</v>
      </c>
      <c r="O246" s="97"/>
    </row>
    <row r="247" spans="1:15" ht="25.5" customHeight="1">
      <c r="A247" s="7">
        <v>2550</v>
      </c>
      <c r="B247" s="7" t="s">
        <v>32</v>
      </c>
      <c r="C247" s="7" t="s">
        <v>32</v>
      </c>
      <c r="D247" s="7" t="s">
        <v>12</v>
      </c>
      <c r="E247" s="43" t="s">
        <v>118</v>
      </c>
      <c r="F247" s="9">
        <f>SUM(F249)</f>
        <v>0</v>
      </c>
      <c r="G247" s="9">
        <f>SUM(G249)</f>
        <v>0</v>
      </c>
      <c r="H247" s="9">
        <f>SUM(H249)</f>
        <v>0</v>
      </c>
      <c r="O247" s="97"/>
    </row>
    <row r="248" spans="1:15" ht="15" customHeight="1">
      <c r="A248" s="7"/>
      <c r="B248" s="7"/>
      <c r="C248" s="7"/>
      <c r="D248" s="7"/>
      <c r="E248" s="43" t="s">
        <v>16</v>
      </c>
      <c r="F248" s="68"/>
      <c r="G248" s="68"/>
      <c r="H248" s="68"/>
      <c r="O248" s="97"/>
    </row>
    <row r="249" spans="1:15" ht="15" customHeight="1">
      <c r="A249" s="7">
        <v>2551</v>
      </c>
      <c r="B249" s="7" t="s">
        <v>32</v>
      </c>
      <c r="C249" s="7" t="s">
        <v>32</v>
      </c>
      <c r="D249" s="7" t="s">
        <v>11</v>
      </c>
      <c r="E249" s="43" t="s">
        <v>118</v>
      </c>
      <c r="F249" s="9">
        <f>SUM(G249,H249)</f>
        <v>0</v>
      </c>
      <c r="G249" s="9">
        <v>0</v>
      </c>
      <c r="H249" s="9">
        <v>0</v>
      </c>
      <c r="O249" s="97"/>
    </row>
    <row r="250" spans="1:15" ht="15" customHeight="1">
      <c r="A250" s="7">
        <v>2560</v>
      </c>
      <c r="B250" s="7" t="s">
        <v>32</v>
      </c>
      <c r="C250" s="7" t="s">
        <v>35</v>
      </c>
      <c r="D250" s="7" t="s">
        <v>12</v>
      </c>
      <c r="E250" s="43" t="s">
        <v>119</v>
      </c>
      <c r="F250" s="9">
        <f>SUM(F252)</f>
        <v>0</v>
      </c>
      <c r="G250" s="9">
        <f>SUM(G252)</f>
        <v>0</v>
      </c>
      <c r="H250" s="9">
        <f>SUM(H252)</f>
        <v>0</v>
      </c>
      <c r="O250" s="97"/>
    </row>
    <row r="251" spans="1:15" s="56" customFormat="1" ht="16.5" customHeight="1">
      <c r="A251" s="7"/>
      <c r="B251" s="7"/>
      <c r="C251" s="7"/>
      <c r="D251" s="7"/>
      <c r="E251" s="43" t="s">
        <v>16</v>
      </c>
      <c r="F251" s="68"/>
      <c r="G251" s="68"/>
      <c r="H251" s="68"/>
      <c r="O251" s="97"/>
    </row>
    <row r="252" spans="1:15" s="56" customFormat="1" ht="25.5" customHeight="1">
      <c r="A252" s="7">
        <v>2561</v>
      </c>
      <c r="B252" s="7" t="s">
        <v>32</v>
      </c>
      <c r="C252" s="7" t="s">
        <v>35</v>
      </c>
      <c r="D252" s="7" t="s">
        <v>11</v>
      </c>
      <c r="E252" s="43" t="s">
        <v>119</v>
      </c>
      <c r="F252" s="9">
        <f>SUM(G252,H252)</f>
        <v>0</v>
      </c>
      <c r="G252" s="9">
        <v>0</v>
      </c>
      <c r="H252" s="9">
        <v>0</v>
      </c>
      <c r="O252" s="97"/>
    </row>
    <row r="253" spans="1:15" s="56" customFormat="1" ht="15" customHeight="1">
      <c r="A253" s="7">
        <v>2600</v>
      </c>
      <c r="B253" s="7" t="s">
        <v>35</v>
      </c>
      <c r="C253" s="7" t="s">
        <v>12</v>
      </c>
      <c r="D253" s="7" t="s">
        <v>12</v>
      </c>
      <c r="E253" s="43" t="s">
        <v>120</v>
      </c>
      <c r="F253" s="9">
        <f>G253+H253</f>
        <v>437655.1</v>
      </c>
      <c r="G253" s="9">
        <f>SUM(G255,G258,G261,G269,G274,G277)</f>
        <v>171655.1</v>
      </c>
      <c r="H253" s="9">
        <f>SUM(H255,H258,H261,H269,H274,H277)</f>
        <v>266000</v>
      </c>
      <c r="O253" s="97"/>
    </row>
    <row r="254" spans="1:15" s="56" customFormat="1" ht="15" customHeight="1">
      <c r="A254" s="7"/>
      <c r="B254" s="7"/>
      <c r="C254" s="7"/>
      <c r="D254" s="7"/>
      <c r="E254" s="43" t="s">
        <v>16</v>
      </c>
      <c r="F254" s="68"/>
      <c r="G254" s="68"/>
      <c r="H254" s="68"/>
      <c r="O254" s="97"/>
    </row>
    <row r="255" spans="1:15" s="56" customFormat="1" ht="15" customHeight="1">
      <c r="A255" s="7">
        <v>2610</v>
      </c>
      <c r="B255" s="7" t="s">
        <v>35</v>
      </c>
      <c r="C255" s="7" t="s">
        <v>11</v>
      </c>
      <c r="D255" s="7" t="s">
        <v>12</v>
      </c>
      <c r="E255" s="43" t="s">
        <v>121</v>
      </c>
      <c r="F255" s="9">
        <f>SUM(F257)</f>
        <v>0</v>
      </c>
      <c r="G255" s="9">
        <f>SUM(G257)</f>
        <v>0</v>
      </c>
      <c r="H255" s="9">
        <f>SUM(H257)</f>
        <v>0</v>
      </c>
      <c r="O255" s="97"/>
    </row>
    <row r="256" spans="1:15" s="56" customFormat="1" ht="15" customHeight="1">
      <c r="A256" s="7"/>
      <c r="B256" s="7"/>
      <c r="C256" s="7"/>
      <c r="D256" s="7"/>
      <c r="E256" s="43" t="s">
        <v>16</v>
      </c>
      <c r="F256" s="68"/>
      <c r="G256" s="68"/>
      <c r="H256" s="68"/>
      <c r="O256" s="97"/>
    </row>
    <row r="257" spans="1:15" s="56" customFormat="1" ht="15" customHeight="1">
      <c r="A257" s="7">
        <v>2611</v>
      </c>
      <c r="B257" s="7" t="s">
        <v>35</v>
      </c>
      <c r="C257" s="7" t="s">
        <v>11</v>
      </c>
      <c r="D257" s="7" t="s">
        <v>11</v>
      </c>
      <c r="E257" s="43" t="s">
        <v>121</v>
      </c>
      <c r="F257" s="9">
        <f>SUM(G257,H257)</f>
        <v>0</v>
      </c>
      <c r="G257" s="9">
        <v>0</v>
      </c>
      <c r="H257" s="9">
        <v>0</v>
      </c>
      <c r="O257" s="97"/>
    </row>
    <row r="258" spans="1:15" s="56" customFormat="1" ht="15" customHeight="1">
      <c r="A258" s="7">
        <v>2620</v>
      </c>
      <c r="B258" s="7" t="s">
        <v>35</v>
      </c>
      <c r="C258" s="7" t="s">
        <v>18</v>
      </c>
      <c r="D258" s="7" t="s">
        <v>12</v>
      </c>
      <c r="E258" s="43" t="s">
        <v>122</v>
      </c>
      <c r="F258" s="9">
        <f>SUM(F260)</f>
        <v>0</v>
      </c>
      <c r="G258" s="9">
        <f>SUM(G260)</f>
        <v>0</v>
      </c>
      <c r="H258" s="9">
        <f>SUM(H260)</f>
        <v>0</v>
      </c>
      <c r="O258" s="97"/>
    </row>
    <row r="259" spans="1:15" s="56" customFormat="1" ht="15" customHeight="1">
      <c r="A259" s="7"/>
      <c r="B259" s="7"/>
      <c r="C259" s="7"/>
      <c r="D259" s="7"/>
      <c r="E259" s="43" t="s">
        <v>16</v>
      </c>
      <c r="F259" s="68"/>
      <c r="G259" s="68"/>
      <c r="H259" s="68"/>
      <c r="O259" s="97"/>
    </row>
    <row r="260" spans="1:15" s="56" customFormat="1" ht="15" customHeight="1">
      <c r="A260" s="7">
        <v>2621</v>
      </c>
      <c r="B260" s="7" t="s">
        <v>35</v>
      </c>
      <c r="C260" s="7" t="s">
        <v>18</v>
      </c>
      <c r="D260" s="7" t="s">
        <v>11</v>
      </c>
      <c r="E260" s="43" t="s">
        <v>122</v>
      </c>
      <c r="F260" s="9">
        <f>SUM(G260,H260)</f>
        <v>0</v>
      </c>
      <c r="G260" s="9">
        <v>0</v>
      </c>
      <c r="H260" s="9">
        <v>0</v>
      </c>
      <c r="O260" s="97"/>
    </row>
    <row r="261" spans="1:15" s="56" customFormat="1" ht="15" customHeight="1">
      <c r="A261" s="7">
        <v>2630</v>
      </c>
      <c r="B261" s="7" t="s">
        <v>35</v>
      </c>
      <c r="C261" s="7" t="s">
        <v>20</v>
      </c>
      <c r="D261" s="7" t="s">
        <v>12</v>
      </c>
      <c r="E261" s="43" t="s">
        <v>123</v>
      </c>
      <c r="F261" s="9">
        <f>SUM(F263)</f>
        <v>343978</v>
      </c>
      <c r="G261" s="9">
        <f>SUM(G263)</f>
        <v>77978</v>
      </c>
      <c r="H261" s="9">
        <f>SUM(H263)</f>
        <v>266000</v>
      </c>
      <c r="O261" s="97"/>
    </row>
    <row r="262" spans="1:15" s="56" customFormat="1" ht="16.5" customHeight="1">
      <c r="A262" s="7"/>
      <c r="B262" s="7"/>
      <c r="C262" s="7"/>
      <c r="D262" s="7"/>
      <c r="E262" s="43" t="s">
        <v>16</v>
      </c>
      <c r="F262" s="68"/>
      <c r="G262" s="68"/>
      <c r="H262" s="68"/>
      <c r="O262" s="97"/>
    </row>
    <row r="263" spans="1:15" s="56" customFormat="1">
      <c r="A263" s="7">
        <v>2631</v>
      </c>
      <c r="B263" s="7" t="s">
        <v>35</v>
      </c>
      <c r="C263" s="7" t="s">
        <v>20</v>
      </c>
      <c r="D263" s="7" t="s">
        <v>11</v>
      </c>
      <c r="E263" s="43" t="s">
        <v>123</v>
      </c>
      <c r="F263" s="9">
        <f>SUM(F265:F268)</f>
        <v>343978</v>
      </c>
      <c r="G263" s="9">
        <f>SUM(G265:G268)</f>
        <v>77978</v>
      </c>
      <c r="H263" s="9">
        <f>SUM(H265:H268)</f>
        <v>266000</v>
      </c>
      <c r="O263" s="97"/>
    </row>
    <row r="264" spans="1:15" s="56" customFormat="1" ht="24">
      <c r="A264" s="7"/>
      <c r="B264" s="7"/>
      <c r="C264" s="7"/>
      <c r="D264" s="7"/>
      <c r="E264" s="44" t="s">
        <v>484</v>
      </c>
      <c r="F264" s="9"/>
      <c r="G264" s="9"/>
      <c r="H264" s="9"/>
      <c r="O264" s="97"/>
    </row>
    <row r="265" spans="1:15" s="56" customFormat="1" ht="21" customHeight="1">
      <c r="A265" s="7"/>
      <c r="B265" s="7"/>
      <c r="C265" s="7"/>
      <c r="D265" s="7"/>
      <c r="E265" s="43" t="s">
        <v>513</v>
      </c>
      <c r="F265" s="9">
        <f>G265+H265</f>
        <v>77978</v>
      </c>
      <c r="G265" s="9">
        <v>77978</v>
      </c>
      <c r="H265" s="9">
        <v>0</v>
      </c>
      <c r="O265" s="97"/>
    </row>
    <row r="266" spans="1:15" ht="16.5" customHeight="1">
      <c r="A266" s="7"/>
      <c r="B266" s="7"/>
      <c r="C266" s="7"/>
      <c r="D266" s="7"/>
      <c r="E266" s="59" t="s">
        <v>532</v>
      </c>
      <c r="F266" s="9">
        <f>G266+H266</f>
        <v>0</v>
      </c>
      <c r="G266" s="9">
        <v>0</v>
      </c>
      <c r="H266" s="9">
        <v>0</v>
      </c>
      <c r="I266" s="3" t="s">
        <v>538</v>
      </c>
      <c r="O266" s="97"/>
    </row>
    <row r="267" spans="1:15" s="56" customFormat="1" ht="15" customHeight="1">
      <c r="A267" s="7"/>
      <c r="B267" s="7"/>
      <c r="C267" s="7"/>
      <c r="D267" s="7"/>
      <c r="E267" s="46" t="s">
        <v>517</v>
      </c>
      <c r="F267" s="9">
        <f>SUM(G267:H267)</f>
        <v>246000</v>
      </c>
      <c r="G267" s="9">
        <v>0</v>
      </c>
      <c r="H267" s="9">
        <v>246000</v>
      </c>
      <c r="O267" s="97"/>
    </row>
    <row r="268" spans="1:15" s="56" customFormat="1" ht="15" customHeight="1">
      <c r="A268" s="7"/>
      <c r="B268" s="7"/>
      <c r="C268" s="7"/>
      <c r="D268" s="7"/>
      <c r="E268" s="74" t="str">
        <f>E354</f>
        <v>Շենքերի և շինությունների կապիտալ վերանորոգում 5113</v>
      </c>
      <c r="F268" s="9">
        <f>SUM(G268:H268)</f>
        <v>20000</v>
      </c>
      <c r="G268" s="9">
        <v>0</v>
      </c>
      <c r="H268" s="9">
        <v>20000</v>
      </c>
      <c r="O268" s="97"/>
    </row>
    <row r="269" spans="1:15" s="56" customFormat="1" ht="22.5" customHeight="1">
      <c r="A269" s="7">
        <v>2640</v>
      </c>
      <c r="B269" s="7" t="s">
        <v>35</v>
      </c>
      <c r="C269" s="7" t="s">
        <v>29</v>
      </c>
      <c r="D269" s="7" t="s">
        <v>12</v>
      </c>
      <c r="E269" s="43" t="s">
        <v>124</v>
      </c>
      <c r="F269" s="9">
        <f>SUM(F270)</f>
        <v>80046.600000000006</v>
      </c>
      <c r="G269" s="9">
        <f>SUM(G270)</f>
        <v>80046.600000000006</v>
      </c>
      <c r="H269" s="9">
        <f>SUM(H270)</f>
        <v>0</v>
      </c>
      <c r="O269" s="97"/>
    </row>
    <row r="270" spans="1:15" s="56" customFormat="1" ht="0.75" customHeight="1">
      <c r="A270" s="7">
        <v>2641</v>
      </c>
      <c r="B270" s="7" t="s">
        <v>35</v>
      </c>
      <c r="C270" s="7" t="s">
        <v>29</v>
      </c>
      <c r="D270" s="7" t="s">
        <v>11</v>
      </c>
      <c r="E270" s="43" t="s">
        <v>124</v>
      </c>
      <c r="F270" s="9">
        <f>F272+F273</f>
        <v>80046.600000000006</v>
      </c>
      <c r="G270" s="9">
        <f>G272+G273</f>
        <v>80046.600000000006</v>
      </c>
      <c r="H270" s="9">
        <f>SUM(H273)</f>
        <v>0</v>
      </c>
      <c r="O270" s="97"/>
    </row>
    <row r="271" spans="1:15" s="56" customFormat="1" ht="24.75" customHeight="1">
      <c r="A271" s="7"/>
      <c r="B271" s="7"/>
      <c r="C271" s="7"/>
      <c r="D271" s="7"/>
      <c r="E271" s="44" t="s">
        <v>484</v>
      </c>
      <c r="F271" s="9"/>
      <c r="G271" s="9"/>
      <c r="H271" s="9"/>
      <c r="O271" s="97"/>
    </row>
    <row r="272" spans="1:15" ht="25.5" hidden="1" customHeight="1">
      <c r="A272" s="7"/>
      <c r="B272" s="7"/>
      <c r="C272" s="7"/>
      <c r="D272" s="7"/>
      <c r="E272" s="43" t="s">
        <v>513</v>
      </c>
      <c r="F272" s="9">
        <v>0</v>
      </c>
      <c r="G272" s="9">
        <v>0</v>
      </c>
      <c r="H272" s="9"/>
      <c r="O272" s="97"/>
    </row>
    <row r="273" spans="1:15" ht="15" customHeight="1">
      <c r="A273" s="7"/>
      <c r="B273" s="7"/>
      <c r="C273" s="7"/>
      <c r="D273" s="7"/>
      <c r="E273" s="43" t="s">
        <v>523</v>
      </c>
      <c r="F273" s="9">
        <f>SUM(G273:H273)</f>
        <v>80046.600000000006</v>
      </c>
      <c r="G273" s="9">
        <v>80046.600000000006</v>
      </c>
      <c r="H273" s="68">
        <v>0</v>
      </c>
      <c r="O273" s="97"/>
    </row>
    <row r="274" spans="1:15" ht="25.5" customHeight="1">
      <c r="A274" s="7">
        <v>2650</v>
      </c>
      <c r="B274" s="7" t="s">
        <v>35</v>
      </c>
      <c r="C274" s="7" t="s">
        <v>32</v>
      </c>
      <c r="D274" s="7" t="s">
        <v>12</v>
      </c>
      <c r="E274" s="43" t="s">
        <v>125</v>
      </c>
      <c r="F274" s="9">
        <f>SUM(F276)</f>
        <v>0</v>
      </c>
      <c r="G274" s="9">
        <f>SUM(G276)</f>
        <v>0</v>
      </c>
      <c r="H274" s="9">
        <f>SUM(H276)</f>
        <v>0</v>
      </c>
      <c r="O274" s="97"/>
    </row>
    <row r="275" spans="1:15" s="56" customFormat="1" ht="15.75" customHeight="1">
      <c r="A275" s="7"/>
      <c r="B275" s="7"/>
      <c r="C275" s="7"/>
      <c r="D275" s="7"/>
      <c r="E275" s="43" t="s">
        <v>16</v>
      </c>
      <c r="F275" s="68"/>
      <c r="G275" s="68"/>
      <c r="H275" s="68"/>
      <c r="O275" s="97"/>
    </row>
    <row r="276" spans="1:15" s="56" customFormat="1" ht="15" customHeight="1">
      <c r="A276" s="7">
        <v>2651</v>
      </c>
      <c r="B276" s="7" t="s">
        <v>35</v>
      </c>
      <c r="C276" s="7" t="s">
        <v>32</v>
      </c>
      <c r="D276" s="7" t="s">
        <v>11</v>
      </c>
      <c r="E276" s="43" t="s">
        <v>125</v>
      </c>
      <c r="F276" s="9">
        <f>SUM(G276,H276)</f>
        <v>0</v>
      </c>
      <c r="G276" s="9">
        <v>0</v>
      </c>
      <c r="H276" s="9">
        <v>0</v>
      </c>
      <c r="O276" s="97"/>
    </row>
    <row r="277" spans="1:15" s="56" customFormat="1" ht="25.5" customHeight="1">
      <c r="A277" s="7">
        <v>2660</v>
      </c>
      <c r="B277" s="7" t="s">
        <v>35</v>
      </c>
      <c r="C277" s="7" t="s">
        <v>35</v>
      </c>
      <c r="D277" s="7" t="s">
        <v>12</v>
      </c>
      <c r="E277" s="43" t="s">
        <v>126</v>
      </c>
      <c r="F277" s="9">
        <f>SUM(F279)</f>
        <v>13630.5</v>
      </c>
      <c r="G277" s="9">
        <f>SUM(G279)</f>
        <v>13630.5</v>
      </c>
      <c r="H277" s="9">
        <f>SUM(H279)</f>
        <v>0</v>
      </c>
      <c r="O277" s="97"/>
    </row>
    <row r="278" spans="1:15" s="56" customFormat="1" ht="14.25" customHeight="1">
      <c r="A278" s="7"/>
      <c r="B278" s="7"/>
      <c r="C278" s="7"/>
      <c r="D278" s="7"/>
      <c r="E278" s="43" t="s">
        <v>16</v>
      </c>
      <c r="F278" s="68"/>
      <c r="G278" s="68"/>
      <c r="H278" s="68"/>
      <c r="O278" s="97"/>
    </row>
    <row r="279" spans="1:15" s="56" customFormat="1" ht="31.5" customHeight="1">
      <c r="A279" s="7">
        <v>2661</v>
      </c>
      <c r="B279" s="7" t="s">
        <v>35</v>
      </c>
      <c r="C279" s="7" t="s">
        <v>35</v>
      </c>
      <c r="D279" s="7" t="s">
        <v>11</v>
      </c>
      <c r="E279" s="43" t="s">
        <v>126</v>
      </c>
      <c r="F279" s="9">
        <f>SUM(F281:F282)</f>
        <v>13630.5</v>
      </c>
      <c r="G279" s="9">
        <f>SUM(G281:G282)</f>
        <v>13630.5</v>
      </c>
      <c r="H279" s="9">
        <f>SUM(H281:H282)</f>
        <v>0</v>
      </c>
      <c r="O279" s="97"/>
    </row>
    <row r="280" spans="1:15" s="56" customFormat="1" ht="19.5" customHeight="1">
      <c r="A280" s="7"/>
      <c r="B280" s="7"/>
      <c r="C280" s="7"/>
      <c r="D280" s="7"/>
      <c r="E280" s="44" t="s">
        <v>484</v>
      </c>
      <c r="F280" s="9"/>
      <c r="G280" s="9"/>
      <c r="H280" s="9"/>
      <c r="O280" s="97"/>
    </row>
    <row r="281" spans="1:15" ht="27" customHeight="1">
      <c r="A281" s="7"/>
      <c r="B281" s="7"/>
      <c r="C281" s="7"/>
      <c r="D281" s="7"/>
      <c r="E281" s="43" t="s">
        <v>527</v>
      </c>
      <c r="F281" s="9">
        <f>SUM(G281:H281)</f>
        <v>12928.5</v>
      </c>
      <c r="G281" s="9">
        <v>12928.5</v>
      </c>
      <c r="H281" s="9">
        <v>0</v>
      </c>
      <c r="O281" s="97"/>
    </row>
    <row r="282" spans="1:15" ht="15" customHeight="1">
      <c r="A282" s="7"/>
      <c r="B282" s="7"/>
      <c r="C282" s="7"/>
      <c r="D282" s="7"/>
      <c r="E282" s="43" t="s">
        <v>528</v>
      </c>
      <c r="F282" s="9">
        <f>SUM(G282:H282)</f>
        <v>702</v>
      </c>
      <c r="G282" s="9">
        <v>702</v>
      </c>
      <c r="H282" s="9">
        <v>0</v>
      </c>
      <c r="O282" s="97"/>
    </row>
    <row r="283" spans="1:15" ht="15" customHeight="1">
      <c r="A283" s="7">
        <v>2700</v>
      </c>
      <c r="B283" s="7" t="s">
        <v>38</v>
      </c>
      <c r="C283" s="7" t="s">
        <v>12</v>
      </c>
      <c r="D283" s="7" t="s">
        <v>12</v>
      </c>
      <c r="E283" s="43" t="s">
        <v>127</v>
      </c>
      <c r="F283" s="9">
        <f>SUM(F285,F290,F296,F302,F305,F308)</f>
        <v>0</v>
      </c>
      <c r="G283" s="9">
        <f>SUM(G285,G290,G296,G302,G305,G308)</f>
        <v>0</v>
      </c>
      <c r="H283" s="9">
        <f>SUM(H285,H290,H296,H302,H305,H308)</f>
        <v>0</v>
      </c>
      <c r="O283" s="97"/>
    </row>
    <row r="284" spans="1:15" ht="0.75" hidden="1" customHeight="1">
      <c r="A284" s="7"/>
      <c r="B284" s="7"/>
      <c r="C284" s="7"/>
      <c r="D284" s="7"/>
      <c r="E284" s="43" t="s">
        <v>16</v>
      </c>
      <c r="F284" s="68"/>
      <c r="G284" s="68"/>
      <c r="H284" s="68"/>
      <c r="O284" s="97"/>
    </row>
    <row r="285" spans="1:15" ht="15" hidden="1" customHeight="1">
      <c r="A285" s="7">
        <v>2710</v>
      </c>
      <c r="B285" s="7" t="s">
        <v>38</v>
      </c>
      <c r="C285" s="7" t="s">
        <v>11</v>
      </c>
      <c r="D285" s="7" t="s">
        <v>12</v>
      </c>
      <c r="E285" s="43" t="s">
        <v>128</v>
      </c>
      <c r="F285" s="9">
        <f>SUM(F287:F289)</f>
        <v>0</v>
      </c>
      <c r="G285" s="9">
        <f>SUM(G287:G289)</f>
        <v>0</v>
      </c>
      <c r="H285" s="9">
        <f>SUM(H287:H289)</f>
        <v>0</v>
      </c>
      <c r="O285" s="97"/>
    </row>
    <row r="286" spans="1:15" ht="15" hidden="1" customHeight="1">
      <c r="A286" s="7"/>
      <c r="B286" s="7"/>
      <c r="C286" s="7"/>
      <c r="D286" s="7"/>
      <c r="E286" s="43" t="s">
        <v>16</v>
      </c>
      <c r="F286" s="68"/>
      <c r="G286" s="68"/>
      <c r="H286" s="68"/>
      <c r="O286" s="97"/>
    </row>
    <row r="287" spans="1:15" ht="15" hidden="1" customHeight="1">
      <c r="A287" s="7">
        <v>2711</v>
      </c>
      <c r="B287" s="7" t="s">
        <v>38</v>
      </c>
      <c r="C287" s="7" t="s">
        <v>11</v>
      </c>
      <c r="D287" s="7" t="s">
        <v>11</v>
      </c>
      <c r="E287" s="43" t="s">
        <v>129</v>
      </c>
      <c r="F287" s="9">
        <f>SUM(G287,H287)</f>
        <v>0</v>
      </c>
      <c r="G287" s="9">
        <v>0</v>
      </c>
      <c r="H287" s="9">
        <v>0</v>
      </c>
      <c r="O287" s="97"/>
    </row>
    <row r="288" spans="1:15" ht="15" hidden="1" customHeight="1">
      <c r="A288" s="7">
        <v>2712</v>
      </c>
      <c r="B288" s="7" t="s">
        <v>38</v>
      </c>
      <c r="C288" s="7" t="s">
        <v>11</v>
      </c>
      <c r="D288" s="7" t="s">
        <v>18</v>
      </c>
      <c r="E288" s="43" t="s">
        <v>130</v>
      </c>
      <c r="F288" s="9">
        <f>SUM(G288,H288)</f>
        <v>0</v>
      </c>
      <c r="G288" s="9">
        <v>0</v>
      </c>
      <c r="H288" s="9">
        <v>0</v>
      </c>
      <c r="O288" s="97"/>
    </row>
    <row r="289" spans="1:15" ht="15" hidden="1" customHeight="1">
      <c r="A289" s="7">
        <v>2713</v>
      </c>
      <c r="B289" s="7" t="s">
        <v>38</v>
      </c>
      <c r="C289" s="7" t="s">
        <v>11</v>
      </c>
      <c r="D289" s="7" t="s">
        <v>20</v>
      </c>
      <c r="E289" s="43" t="s">
        <v>131</v>
      </c>
      <c r="F289" s="9">
        <f>SUM(G289,H289)</f>
        <v>0</v>
      </c>
      <c r="G289" s="9">
        <v>0</v>
      </c>
      <c r="H289" s="9">
        <v>0</v>
      </c>
      <c r="O289" s="97"/>
    </row>
    <row r="290" spans="1:15" ht="15" hidden="1" customHeight="1">
      <c r="A290" s="7">
        <v>2720</v>
      </c>
      <c r="B290" s="7" t="s">
        <v>38</v>
      </c>
      <c r="C290" s="7" t="s">
        <v>18</v>
      </c>
      <c r="D290" s="7" t="s">
        <v>12</v>
      </c>
      <c r="E290" s="43" t="s">
        <v>132</v>
      </c>
      <c r="F290" s="9">
        <f>SUM(F292:F295)</f>
        <v>0</v>
      </c>
      <c r="G290" s="9">
        <f>SUM(G292:G295)</f>
        <v>0</v>
      </c>
      <c r="H290" s="9">
        <f>SUM(H292:H295)</f>
        <v>0</v>
      </c>
      <c r="O290" s="97"/>
    </row>
    <row r="291" spans="1:15" ht="15" hidden="1" customHeight="1">
      <c r="A291" s="7"/>
      <c r="B291" s="7"/>
      <c r="C291" s="7"/>
      <c r="D291" s="7"/>
      <c r="E291" s="43" t="s">
        <v>16</v>
      </c>
      <c r="F291" s="68"/>
      <c r="G291" s="68"/>
      <c r="H291" s="68"/>
      <c r="O291" s="97"/>
    </row>
    <row r="292" spans="1:15" ht="15" hidden="1" customHeight="1">
      <c r="A292" s="7">
        <v>2721</v>
      </c>
      <c r="B292" s="7" t="s">
        <v>38</v>
      </c>
      <c r="C292" s="7" t="s">
        <v>18</v>
      </c>
      <c r="D292" s="7" t="s">
        <v>11</v>
      </c>
      <c r="E292" s="43" t="s">
        <v>133</v>
      </c>
      <c r="F292" s="9">
        <f>SUM(G292,H292)</f>
        <v>0</v>
      </c>
      <c r="G292" s="9">
        <v>0</v>
      </c>
      <c r="H292" s="9">
        <v>0</v>
      </c>
      <c r="O292" s="97"/>
    </row>
    <row r="293" spans="1:15" ht="15" hidden="1" customHeight="1">
      <c r="A293" s="7">
        <v>2722</v>
      </c>
      <c r="B293" s="7" t="s">
        <v>38</v>
      </c>
      <c r="C293" s="7" t="s">
        <v>18</v>
      </c>
      <c r="D293" s="7" t="s">
        <v>18</v>
      </c>
      <c r="E293" s="43" t="s">
        <v>134</v>
      </c>
      <c r="F293" s="9">
        <f>SUM(G293,H293)</f>
        <v>0</v>
      </c>
      <c r="G293" s="9">
        <v>0</v>
      </c>
      <c r="H293" s="9">
        <v>0</v>
      </c>
      <c r="O293" s="97"/>
    </row>
    <row r="294" spans="1:15" ht="15" hidden="1" customHeight="1">
      <c r="A294" s="7">
        <v>2723</v>
      </c>
      <c r="B294" s="7" t="s">
        <v>38</v>
      </c>
      <c r="C294" s="7" t="s">
        <v>18</v>
      </c>
      <c r="D294" s="7" t="s">
        <v>20</v>
      </c>
      <c r="E294" s="43" t="s">
        <v>135</v>
      </c>
      <c r="F294" s="9">
        <f>SUM(G294,H294)</f>
        <v>0</v>
      </c>
      <c r="G294" s="9">
        <v>0</v>
      </c>
      <c r="H294" s="9">
        <v>0</v>
      </c>
      <c r="O294" s="97"/>
    </row>
    <row r="295" spans="1:15" ht="15" hidden="1" customHeight="1">
      <c r="A295" s="7">
        <v>2724</v>
      </c>
      <c r="B295" s="7" t="s">
        <v>38</v>
      </c>
      <c r="C295" s="7" t="s">
        <v>18</v>
      </c>
      <c r="D295" s="7" t="s">
        <v>29</v>
      </c>
      <c r="E295" s="43" t="s">
        <v>136</v>
      </c>
      <c r="F295" s="9">
        <f>SUM(G295,H295)</f>
        <v>0</v>
      </c>
      <c r="G295" s="9">
        <v>0</v>
      </c>
      <c r="H295" s="9">
        <v>0</v>
      </c>
      <c r="O295" s="97"/>
    </row>
    <row r="296" spans="1:15" ht="15" hidden="1" customHeight="1">
      <c r="A296" s="7">
        <v>2730</v>
      </c>
      <c r="B296" s="7" t="s">
        <v>38</v>
      </c>
      <c r="C296" s="7" t="s">
        <v>20</v>
      </c>
      <c r="D296" s="7" t="s">
        <v>12</v>
      </c>
      <c r="E296" s="43" t="s">
        <v>137</v>
      </c>
      <c r="F296" s="9">
        <f>SUM(F298:F301)</f>
        <v>0</v>
      </c>
      <c r="G296" s="9">
        <f>SUM(G298:G301)</f>
        <v>0</v>
      </c>
      <c r="H296" s="9">
        <f>SUM(H298:H301)</f>
        <v>0</v>
      </c>
      <c r="O296" s="97"/>
    </row>
    <row r="297" spans="1:15" ht="15" hidden="1" customHeight="1">
      <c r="A297" s="7"/>
      <c r="B297" s="7"/>
      <c r="C297" s="7"/>
      <c r="D297" s="7"/>
      <c r="E297" s="43" t="s">
        <v>16</v>
      </c>
      <c r="F297" s="68"/>
      <c r="G297" s="68"/>
      <c r="H297" s="68"/>
      <c r="O297" s="97"/>
    </row>
    <row r="298" spans="1:15" ht="15" hidden="1" customHeight="1">
      <c r="A298" s="7">
        <v>2731</v>
      </c>
      <c r="B298" s="7" t="s">
        <v>38</v>
      </c>
      <c r="C298" s="7" t="s">
        <v>20</v>
      </c>
      <c r="D298" s="7" t="s">
        <v>11</v>
      </c>
      <c r="E298" s="43" t="s">
        <v>138</v>
      </c>
      <c r="F298" s="9">
        <f>SUM(G298,H298)</f>
        <v>0</v>
      </c>
      <c r="G298" s="9">
        <v>0</v>
      </c>
      <c r="H298" s="9">
        <v>0</v>
      </c>
      <c r="O298" s="97"/>
    </row>
    <row r="299" spans="1:15" ht="15" hidden="1" customHeight="1">
      <c r="A299" s="7">
        <v>2732</v>
      </c>
      <c r="B299" s="7" t="s">
        <v>38</v>
      </c>
      <c r="C299" s="7" t="s">
        <v>20</v>
      </c>
      <c r="D299" s="7" t="s">
        <v>18</v>
      </c>
      <c r="E299" s="43" t="s">
        <v>139</v>
      </c>
      <c r="F299" s="9">
        <f>SUM(G299,H299)</f>
        <v>0</v>
      </c>
      <c r="G299" s="9">
        <v>0</v>
      </c>
      <c r="H299" s="9">
        <v>0</v>
      </c>
      <c r="O299" s="97"/>
    </row>
    <row r="300" spans="1:15" ht="15" hidden="1" customHeight="1">
      <c r="A300" s="7">
        <v>2733</v>
      </c>
      <c r="B300" s="7" t="s">
        <v>38</v>
      </c>
      <c r="C300" s="7" t="s">
        <v>20</v>
      </c>
      <c r="D300" s="7" t="s">
        <v>20</v>
      </c>
      <c r="E300" s="43" t="s">
        <v>140</v>
      </c>
      <c r="F300" s="9">
        <f>SUM(G300,H300)</f>
        <v>0</v>
      </c>
      <c r="G300" s="9">
        <v>0</v>
      </c>
      <c r="H300" s="9">
        <v>0</v>
      </c>
      <c r="O300" s="97"/>
    </row>
    <row r="301" spans="1:15" ht="15" hidden="1" customHeight="1">
      <c r="A301" s="7">
        <v>2734</v>
      </c>
      <c r="B301" s="7" t="s">
        <v>38</v>
      </c>
      <c r="C301" s="7" t="s">
        <v>20</v>
      </c>
      <c r="D301" s="7" t="s">
        <v>29</v>
      </c>
      <c r="E301" s="43" t="s">
        <v>141</v>
      </c>
      <c r="F301" s="9">
        <f>SUM(G301,H301)</f>
        <v>0</v>
      </c>
      <c r="G301" s="9">
        <v>0</v>
      </c>
      <c r="H301" s="9">
        <v>0</v>
      </c>
      <c r="O301" s="97"/>
    </row>
    <row r="302" spans="1:15" ht="15" hidden="1" customHeight="1">
      <c r="A302" s="7">
        <v>2740</v>
      </c>
      <c r="B302" s="7" t="s">
        <v>38</v>
      </c>
      <c r="C302" s="7" t="s">
        <v>29</v>
      </c>
      <c r="D302" s="7" t="s">
        <v>12</v>
      </c>
      <c r="E302" s="43" t="s">
        <v>142</v>
      </c>
      <c r="F302" s="9">
        <f>SUM(F304)</f>
        <v>0</v>
      </c>
      <c r="G302" s="9">
        <f>SUM(G304)</f>
        <v>0</v>
      </c>
      <c r="H302" s="9">
        <f>SUM(H304)</f>
        <v>0</v>
      </c>
      <c r="O302" s="97"/>
    </row>
    <row r="303" spans="1:15" ht="15" hidden="1" customHeight="1">
      <c r="A303" s="7"/>
      <c r="B303" s="7"/>
      <c r="C303" s="7"/>
      <c r="D303" s="7"/>
      <c r="E303" s="43" t="s">
        <v>16</v>
      </c>
      <c r="F303" s="68"/>
      <c r="G303" s="68"/>
      <c r="H303" s="68"/>
      <c r="O303" s="97"/>
    </row>
    <row r="304" spans="1:15" ht="15" hidden="1" customHeight="1">
      <c r="A304" s="7">
        <v>2741</v>
      </c>
      <c r="B304" s="7" t="s">
        <v>38</v>
      </c>
      <c r="C304" s="7" t="s">
        <v>29</v>
      </c>
      <c r="D304" s="7" t="s">
        <v>11</v>
      </c>
      <c r="E304" s="43" t="s">
        <v>142</v>
      </c>
      <c r="F304" s="9">
        <f>SUM(G304,H304)</f>
        <v>0</v>
      </c>
      <c r="G304" s="9">
        <v>0</v>
      </c>
      <c r="H304" s="9">
        <v>0</v>
      </c>
      <c r="O304" s="97"/>
    </row>
    <row r="305" spans="1:15" ht="15" hidden="1" customHeight="1">
      <c r="A305" s="7">
        <v>2750</v>
      </c>
      <c r="B305" s="7" t="s">
        <v>38</v>
      </c>
      <c r="C305" s="7" t="s">
        <v>32</v>
      </c>
      <c r="D305" s="7" t="s">
        <v>12</v>
      </c>
      <c r="E305" s="43" t="s">
        <v>143</v>
      </c>
      <c r="F305" s="9">
        <f>SUM(F307)</f>
        <v>0</v>
      </c>
      <c r="G305" s="9">
        <f>SUM(G307)</f>
        <v>0</v>
      </c>
      <c r="H305" s="9">
        <f>SUM(H307)</f>
        <v>0</v>
      </c>
      <c r="O305" s="97"/>
    </row>
    <row r="306" spans="1:15" ht="15" hidden="1" customHeight="1">
      <c r="A306" s="7"/>
      <c r="B306" s="7"/>
      <c r="C306" s="7"/>
      <c r="D306" s="7"/>
      <c r="E306" s="43" t="s">
        <v>16</v>
      </c>
      <c r="F306" s="68"/>
      <c r="G306" s="68"/>
      <c r="H306" s="68"/>
      <c r="O306" s="97"/>
    </row>
    <row r="307" spans="1:15" ht="15" hidden="1" customHeight="1">
      <c r="A307" s="7">
        <v>2751</v>
      </c>
      <c r="B307" s="7" t="s">
        <v>38</v>
      </c>
      <c r="C307" s="7" t="s">
        <v>32</v>
      </c>
      <c r="D307" s="7" t="s">
        <v>11</v>
      </c>
      <c r="E307" s="43" t="s">
        <v>143</v>
      </c>
      <c r="F307" s="9">
        <f>SUM(G307,H307)</f>
        <v>0</v>
      </c>
      <c r="G307" s="9">
        <v>0</v>
      </c>
      <c r="H307" s="9">
        <v>0</v>
      </c>
      <c r="O307" s="97"/>
    </row>
    <row r="308" spans="1:15" ht="15" hidden="1" customHeight="1">
      <c r="A308" s="7">
        <v>2760</v>
      </c>
      <c r="B308" s="7" t="s">
        <v>38</v>
      </c>
      <c r="C308" s="7" t="s">
        <v>35</v>
      </c>
      <c r="D308" s="7" t="s">
        <v>12</v>
      </c>
      <c r="E308" s="43" t="s">
        <v>144</v>
      </c>
      <c r="F308" s="9">
        <f>SUM(F310:F311)</f>
        <v>0</v>
      </c>
      <c r="G308" s="9">
        <f>SUM(G310:G311)</f>
        <v>0</v>
      </c>
      <c r="H308" s="9">
        <f>SUM(H310:H311)</f>
        <v>0</v>
      </c>
      <c r="O308" s="97"/>
    </row>
    <row r="309" spans="1:15" ht="15.75" hidden="1" customHeight="1">
      <c r="A309" s="7"/>
      <c r="B309" s="7"/>
      <c r="C309" s="7"/>
      <c r="D309" s="7"/>
      <c r="E309" s="43" t="s">
        <v>16</v>
      </c>
      <c r="F309" s="68"/>
      <c r="G309" s="68"/>
      <c r="H309" s="68"/>
      <c r="O309" s="97"/>
    </row>
    <row r="310" spans="1:15" s="56" customFormat="1" ht="19.5" hidden="1" customHeight="1">
      <c r="A310" s="7">
        <v>2761</v>
      </c>
      <c r="B310" s="7" t="s">
        <v>38</v>
      </c>
      <c r="C310" s="7" t="s">
        <v>35</v>
      </c>
      <c r="D310" s="7" t="s">
        <v>11</v>
      </c>
      <c r="E310" s="43" t="s">
        <v>145</v>
      </c>
      <c r="F310" s="9">
        <f>SUM(G310,H310)</f>
        <v>0</v>
      </c>
      <c r="G310" s="9">
        <v>0</v>
      </c>
      <c r="H310" s="9">
        <v>0</v>
      </c>
      <c r="O310" s="97"/>
    </row>
    <row r="311" spans="1:15" s="56" customFormat="1" ht="21" hidden="1" customHeight="1">
      <c r="A311" s="7">
        <v>2762</v>
      </c>
      <c r="B311" s="7" t="s">
        <v>38</v>
      </c>
      <c r="C311" s="7" t="s">
        <v>35</v>
      </c>
      <c r="D311" s="7" t="s">
        <v>18</v>
      </c>
      <c r="E311" s="43" t="s">
        <v>144</v>
      </c>
      <c r="F311" s="9">
        <f>SUM(G311,H311)</f>
        <v>0</v>
      </c>
      <c r="G311" s="9">
        <v>0</v>
      </c>
      <c r="H311" s="9">
        <v>0</v>
      </c>
      <c r="O311" s="97"/>
    </row>
    <row r="312" spans="1:15" s="56" customFormat="1" ht="25.5" customHeight="1">
      <c r="A312" s="7">
        <v>2800</v>
      </c>
      <c r="B312" s="7" t="s">
        <v>40</v>
      </c>
      <c r="C312" s="7" t="s">
        <v>12</v>
      </c>
      <c r="D312" s="7" t="s">
        <v>12</v>
      </c>
      <c r="E312" s="43" t="s">
        <v>146</v>
      </c>
      <c r="F312" s="9">
        <f>G312+H312</f>
        <v>159942.79999999999</v>
      </c>
      <c r="G312" s="9">
        <f>SUM(G313,G316,G334,G338,G342,G344)</f>
        <v>159942.79999999999</v>
      </c>
      <c r="H312" s="9">
        <f>SUM(H313,H316,H334,H338,H342,H344)</f>
        <v>0</v>
      </c>
      <c r="O312" s="97"/>
    </row>
    <row r="313" spans="1:15" s="56" customFormat="1" ht="15" customHeight="1">
      <c r="A313" s="7">
        <v>2810</v>
      </c>
      <c r="B313" s="7" t="s">
        <v>40</v>
      </c>
      <c r="C313" s="7" t="s">
        <v>11</v>
      </c>
      <c r="D313" s="7" t="s">
        <v>12</v>
      </c>
      <c r="E313" s="43" t="s">
        <v>147</v>
      </c>
      <c r="F313" s="9">
        <f>SUM(F314)</f>
        <v>0</v>
      </c>
      <c r="G313" s="9">
        <f>SUM(G314)</f>
        <v>0</v>
      </c>
      <c r="H313" s="9">
        <f>SUM(H314)</f>
        <v>0</v>
      </c>
      <c r="O313" s="97"/>
    </row>
    <row r="314" spans="1:15" s="56" customFormat="1" ht="14.25" customHeight="1">
      <c r="A314" s="7">
        <v>2811</v>
      </c>
      <c r="B314" s="7" t="s">
        <v>40</v>
      </c>
      <c r="C314" s="7" t="s">
        <v>11</v>
      </c>
      <c r="D314" s="7" t="s">
        <v>11</v>
      </c>
      <c r="E314" s="43" t="s">
        <v>147</v>
      </c>
      <c r="F314" s="9">
        <f>SUM(G314,H314)</f>
        <v>0</v>
      </c>
      <c r="G314" s="9">
        <f>G315</f>
        <v>0</v>
      </c>
      <c r="H314" s="9">
        <v>0</v>
      </c>
      <c r="O314" s="97"/>
    </row>
    <row r="315" spans="1:15" s="56" customFormat="1" ht="15" hidden="1" customHeight="1">
      <c r="A315" s="7"/>
      <c r="B315" s="7"/>
      <c r="C315" s="7"/>
      <c r="D315" s="7"/>
      <c r="E315" s="43" t="s">
        <v>542</v>
      </c>
      <c r="F315" s="9">
        <v>0</v>
      </c>
      <c r="G315" s="9">
        <v>0</v>
      </c>
      <c r="H315" s="9"/>
      <c r="O315" s="97"/>
    </row>
    <row r="316" spans="1:15" s="56" customFormat="1" ht="24" customHeight="1">
      <c r="A316" s="7">
        <v>2820</v>
      </c>
      <c r="B316" s="7" t="s">
        <v>40</v>
      </c>
      <c r="C316" s="7" t="s">
        <v>18</v>
      </c>
      <c r="D316" s="7" t="s">
        <v>12</v>
      </c>
      <c r="E316" s="43" t="s">
        <v>148</v>
      </c>
      <c r="F316" s="9">
        <f>G316</f>
        <v>159942.79999999999</v>
      </c>
      <c r="G316" s="9">
        <f>G317+G322+G327</f>
        <v>159942.79999999999</v>
      </c>
      <c r="H316" s="9">
        <f>SUM(H317,H322,H327)</f>
        <v>0</v>
      </c>
      <c r="O316" s="97"/>
    </row>
    <row r="317" spans="1:15" s="56" customFormat="1" ht="15" customHeight="1">
      <c r="A317" s="7">
        <v>2821</v>
      </c>
      <c r="B317" s="7" t="s">
        <v>40</v>
      </c>
      <c r="C317" s="7" t="s">
        <v>18</v>
      </c>
      <c r="D317" s="7" t="s">
        <v>11</v>
      </c>
      <c r="E317" s="43" t="s">
        <v>149</v>
      </c>
      <c r="F317" s="9">
        <f>F319+F320</f>
        <v>48337.4</v>
      </c>
      <c r="G317" s="9">
        <f>G320</f>
        <v>48337.4</v>
      </c>
      <c r="H317" s="9">
        <f>H320</f>
        <v>0</v>
      </c>
      <c r="O317" s="97"/>
    </row>
    <row r="318" spans="1:15" s="56" customFormat="1" ht="15" customHeight="1">
      <c r="A318" s="7"/>
      <c r="B318" s="7"/>
      <c r="C318" s="7"/>
      <c r="D318" s="7"/>
      <c r="E318" s="44" t="s">
        <v>484</v>
      </c>
      <c r="F318" s="9"/>
      <c r="G318" s="9"/>
      <c r="H318" s="9"/>
      <c r="O318" s="97"/>
    </row>
    <row r="319" spans="1:15" s="56" customFormat="1" ht="15" customHeight="1">
      <c r="A319" s="7"/>
      <c r="B319" s="7"/>
      <c r="C319" s="7"/>
      <c r="D319" s="7"/>
      <c r="E319" s="43" t="s">
        <v>527</v>
      </c>
      <c r="F319" s="9">
        <v>0</v>
      </c>
      <c r="G319" s="9">
        <v>0</v>
      </c>
      <c r="H319" s="9"/>
      <c r="O319" s="97"/>
    </row>
    <row r="320" spans="1:15" s="56" customFormat="1" ht="15" customHeight="1">
      <c r="A320" s="7"/>
      <c r="B320" s="7"/>
      <c r="C320" s="7"/>
      <c r="D320" s="7"/>
      <c r="E320" s="43" t="s">
        <v>523</v>
      </c>
      <c r="F320" s="9">
        <f>SUM(G320:H320)</f>
        <v>48337.4</v>
      </c>
      <c r="G320" s="9">
        <v>48337.4</v>
      </c>
      <c r="H320" s="68">
        <v>0</v>
      </c>
      <c r="O320" s="97"/>
    </row>
    <row r="321" spans="1:15" s="56" customFormat="1" ht="16.5" customHeight="1">
      <c r="A321" s="7">
        <v>2822</v>
      </c>
      <c r="B321" s="7" t="s">
        <v>40</v>
      </c>
      <c r="C321" s="7" t="s">
        <v>18</v>
      </c>
      <c r="D321" s="7" t="s">
        <v>18</v>
      </c>
      <c r="E321" s="43" t="s">
        <v>150</v>
      </c>
      <c r="F321" s="9">
        <f>SUM(G321,H321)</f>
        <v>0</v>
      </c>
      <c r="G321" s="9">
        <v>0</v>
      </c>
      <c r="H321" s="9">
        <v>0</v>
      </c>
      <c r="O321" s="97"/>
    </row>
    <row r="322" spans="1:15" s="56" customFormat="1" ht="16.5" customHeight="1">
      <c r="A322" s="7">
        <v>2823</v>
      </c>
      <c r="B322" s="7" t="s">
        <v>40</v>
      </c>
      <c r="C322" s="7" t="s">
        <v>18</v>
      </c>
      <c r="D322" s="7" t="s">
        <v>20</v>
      </c>
      <c r="E322" s="43" t="s">
        <v>151</v>
      </c>
      <c r="F322" s="9">
        <f>G322+H322</f>
        <v>50136.9</v>
      </c>
      <c r="G322" s="9">
        <f>G324+G325</f>
        <v>50136.9</v>
      </c>
      <c r="H322" s="9">
        <v>0</v>
      </c>
      <c r="O322" s="97"/>
    </row>
    <row r="323" spans="1:15" s="56" customFormat="1" ht="15" customHeight="1">
      <c r="A323" s="7"/>
      <c r="B323" s="7"/>
      <c r="C323" s="7"/>
      <c r="D323" s="7"/>
      <c r="E323" s="44" t="s">
        <v>484</v>
      </c>
      <c r="F323" s="9"/>
      <c r="G323" s="9"/>
      <c r="H323" s="9"/>
      <c r="O323" s="97"/>
    </row>
    <row r="324" spans="1:15" s="56" customFormat="1" ht="15" customHeight="1">
      <c r="A324" s="7"/>
      <c r="B324" s="7"/>
      <c r="C324" s="7"/>
      <c r="D324" s="7"/>
      <c r="E324" s="43" t="s">
        <v>527</v>
      </c>
      <c r="F324" s="9">
        <v>0</v>
      </c>
      <c r="G324" s="9">
        <v>0</v>
      </c>
      <c r="H324" s="9"/>
      <c r="O324" s="97"/>
    </row>
    <row r="325" spans="1:15" s="56" customFormat="1" ht="15" customHeight="1">
      <c r="A325" s="7"/>
      <c r="B325" s="7"/>
      <c r="C325" s="7"/>
      <c r="D325" s="7"/>
      <c r="E325" s="43" t="s">
        <v>523</v>
      </c>
      <c r="F325" s="9">
        <f>SUM(G325:H325)</f>
        <v>50136.9</v>
      </c>
      <c r="G325" s="9">
        <v>50136.9</v>
      </c>
      <c r="H325" s="68">
        <v>0</v>
      </c>
      <c r="O325" s="97"/>
    </row>
    <row r="326" spans="1:15" s="56" customFormat="1" ht="24" customHeight="1">
      <c r="A326" s="7"/>
      <c r="B326" s="7"/>
      <c r="C326" s="7"/>
      <c r="D326" s="7"/>
      <c r="E326" s="43" t="s">
        <v>563</v>
      </c>
      <c r="F326" s="9">
        <v>0</v>
      </c>
      <c r="G326" s="9"/>
      <c r="H326" s="68">
        <v>0</v>
      </c>
      <c r="O326" s="97"/>
    </row>
    <row r="327" spans="1:15" s="56" customFormat="1" ht="15" customHeight="1">
      <c r="A327" s="7">
        <v>2824</v>
      </c>
      <c r="B327" s="7" t="s">
        <v>40</v>
      </c>
      <c r="C327" s="7" t="s">
        <v>18</v>
      </c>
      <c r="D327" s="7" t="s">
        <v>29</v>
      </c>
      <c r="E327" s="43" t="s">
        <v>152</v>
      </c>
      <c r="F327" s="9">
        <f>G327</f>
        <v>61468.5</v>
      </c>
      <c r="G327" s="9">
        <f>G329+G330+G331</f>
        <v>61468.5</v>
      </c>
      <c r="H327" s="9">
        <f>SUM(H329:H330)</f>
        <v>0</v>
      </c>
      <c r="O327" s="97"/>
    </row>
    <row r="328" spans="1:15" s="56" customFormat="1" ht="15" customHeight="1">
      <c r="A328" s="7"/>
      <c r="B328" s="7"/>
      <c r="C328" s="7"/>
      <c r="D328" s="7"/>
      <c r="E328" s="44" t="s">
        <v>484</v>
      </c>
      <c r="F328" s="9"/>
      <c r="G328" s="9"/>
      <c r="H328" s="9"/>
      <c r="O328" s="97"/>
    </row>
    <row r="329" spans="1:15" s="56" customFormat="1" ht="15" customHeight="1">
      <c r="A329" s="7"/>
      <c r="B329" s="7"/>
      <c r="C329" s="7"/>
      <c r="D329" s="7"/>
      <c r="E329" s="43" t="s">
        <v>573</v>
      </c>
      <c r="F329" s="9">
        <f>SUM(G329:H329)</f>
        <v>8000</v>
      </c>
      <c r="G329" s="9">
        <v>8000</v>
      </c>
      <c r="H329" s="9">
        <v>0</v>
      </c>
      <c r="O329" s="97"/>
    </row>
    <row r="330" spans="1:15" ht="15" customHeight="1">
      <c r="A330" s="7"/>
      <c r="B330" s="7"/>
      <c r="C330" s="7"/>
      <c r="D330" s="7"/>
      <c r="E330" s="43" t="s">
        <v>574</v>
      </c>
      <c r="F330" s="9">
        <f>SUM(G330:H330)</f>
        <v>14550</v>
      </c>
      <c r="G330" s="9">
        <v>14550</v>
      </c>
      <c r="H330" s="9">
        <v>0</v>
      </c>
      <c r="O330" s="97"/>
    </row>
    <row r="331" spans="1:15" ht="15" customHeight="1">
      <c r="A331" s="7"/>
      <c r="B331" s="7"/>
      <c r="C331" s="7"/>
      <c r="D331" s="7"/>
      <c r="E331" s="43" t="s">
        <v>575</v>
      </c>
      <c r="F331" s="9">
        <f>SUM(G331,H331)</f>
        <v>38918.5</v>
      </c>
      <c r="G331" s="9">
        <f>38396.5+522</f>
        <v>38918.5</v>
      </c>
      <c r="H331" s="9">
        <v>0</v>
      </c>
      <c r="O331" s="97"/>
    </row>
    <row r="332" spans="1:15" ht="18" customHeight="1">
      <c r="A332" s="7">
        <v>2826</v>
      </c>
      <c r="B332" s="7" t="s">
        <v>40</v>
      </c>
      <c r="C332" s="7" t="s">
        <v>18</v>
      </c>
      <c r="D332" s="7" t="s">
        <v>35</v>
      </c>
      <c r="E332" s="43" t="s">
        <v>153</v>
      </c>
      <c r="F332" s="9">
        <f>SUM(G332,H332)</f>
        <v>0</v>
      </c>
      <c r="G332" s="9">
        <v>0</v>
      </c>
      <c r="H332" s="9">
        <v>0</v>
      </c>
      <c r="O332" s="97"/>
    </row>
    <row r="333" spans="1:15" ht="15" customHeight="1">
      <c r="A333" s="7">
        <v>2827</v>
      </c>
      <c r="B333" s="7" t="s">
        <v>40</v>
      </c>
      <c r="C333" s="7" t="s">
        <v>18</v>
      </c>
      <c r="D333" s="7" t="s">
        <v>38</v>
      </c>
      <c r="E333" s="43" t="s">
        <v>154</v>
      </c>
      <c r="F333" s="9">
        <f>SUM(G333,H333)</f>
        <v>0</v>
      </c>
      <c r="G333" s="9">
        <v>0</v>
      </c>
      <c r="H333" s="9">
        <v>0</v>
      </c>
      <c r="O333" s="97"/>
    </row>
    <row r="334" spans="1:15" ht="15" customHeight="1">
      <c r="A334" s="7">
        <v>2830</v>
      </c>
      <c r="B334" s="7" t="s">
        <v>40</v>
      </c>
      <c r="C334" s="7" t="s">
        <v>20</v>
      </c>
      <c r="D334" s="7" t="s">
        <v>12</v>
      </c>
      <c r="E334" s="43" t="s">
        <v>155</v>
      </c>
      <c r="F334" s="9">
        <f>SUM(F335:F337)</f>
        <v>0</v>
      </c>
      <c r="G334" s="9">
        <f>SUM(G335:G337)</f>
        <v>0</v>
      </c>
      <c r="H334" s="9">
        <f>SUM(H335:H337)</f>
        <v>0</v>
      </c>
      <c r="O334" s="97"/>
    </row>
    <row r="335" spans="1:15" ht="15" customHeight="1">
      <c r="A335" s="7">
        <v>2831</v>
      </c>
      <c r="B335" s="7" t="s">
        <v>40</v>
      </c>
      <c r="C335" s="7" t="s">
        <v>20</v>
      </c>
      <c r="D335" s="7" t="s">
        <v>11</v>
      </c>
      <c r="E335" s="43" t="s">
        <v>156</v>
      </c>
      <c r="F335" s="9">
        <f>SUM(G335,H335)</f>
        <v>0</v>
      </c>
      <c r="G335" s="9">
        <v>0</v>
      </c>
      <c r="H335" s="9">
        <v>0</v>
      </c>
      <c r="O335" s="97"/>
    </row>
    <row r="336" spans="1:15" ht="15" customHeight="1">
      <c r="A336" s="7">
        <v>2832</v>
      </c>
      <c r="B336" s="7" t="s">
        <v>40</v>
      </c>
      <c r="C336" s="7" t="s">
        <v>20</v>
      </c>
      <c r="D336" s="7" t="s">
        <v>18</v>
      </c>
      <c r="E336" s="43" t="s">
        <v>157</v>
      </c>
      <c r="F336" s="9">
        <f>SUM(G336,H336)</f>
        <v>0</v>
      </c>
      <c r="G336" s="9">
        <v>0</v>
      </c>
      <c r="H336" s="9">
        <v>0</v>
      </c>
      <c r="O336" s="97"/>
    </row>
    <row r="337" spans="1:15" ht="15" customHeight="1">
      <c r="A337" s="7">
        <v>2833</v>
      </c>
      <c r="B337" s="7" t="s">
        <v>40</v>
      </c>
      <c r="C337" s="7" t="s">
        <v>20</v>
      </c>
      <c r="D337" s="7" t="s">
        <v>20</v>
      </c>
      <c r="E337" s="43" t="s">
        <v>158</v>
      </c>
      <c r="F337" s="9">
        <f>SUM(G337,H337)</f>
        <v>0</v>
      </c>
      <c r="G337" s="9">
        <v>0</v>
      </c>
      <c r="H337" s="9">
        <v>0</v>
      </c>
      <c r="O337" s="97"/>
    </row>
    <row r="338" spans="1:15" ht="20.25" customHeight="1">
      <c r="A338" s="7">
        <v>2840</v>
      </c>
      <c r="B338" s="7" t="s">
        <v>40</v>
      </c>
      <c r="C338" s="7" t="s">
        <v>29</v>
      </c>
      <c r="D338" s="7" t="s">
        <v>12</v>
      </c>
      <c r="E338" s="43" t="s">
        <v>159</v>
      </c>
      <c r="F338" s="9">
        <f>SUM(F339:F341)</f>
        <v>0</v>
      </c>
      <c r="G338" s="9">
        <f>SUM(G339:G341)</f>
        <v>0</v>
      </c>
      <c r="H338" s="9">
        <f>SUM(H339:H341)</f>
        <v>0</v>
      </c>
      <c r="O338" s="97"/>
    </row>
    <row r="339" spans="1:15" ht="15" customHeight="1">
      <c r="A339" s="7">
        <v>2841</v>
      </c>
      <c r="B339" s="7" t="s">
        <v>40</v>
      </c>
      <c r="C339" s="7" t="s">
        <v>29</v>
      </c>
      <c r="D339" s="7" t="s">
        <v>11</v>
      </c>
      <c r="E339" s="43" t="s">
        <v>160</v>
      </c>
      <c r="F339" s="9">
        <f>SUM(G339,H339)</f>
        <v>0</v>
      </c>
      <c r="G339" s="9">
        <v>0</v>
      </c>
      <c r="H339" s="9">
        <v>0</v>
      </c>
      <c r="O339" s="97"/>
    </row>
    <row r="340" spans="1:15" ht="18.75" customHeight="1">
      <c r="A340" s="7">
        <v>2842</v>
      </c>
      <c r="B340" s="7" t="s">
        <v>40</v>
      </c>
      <c r="C340" s="7" t="s">
        <v>29</v>
      </c>
      <c r="D340" s="7" t="s">
        <v>18</v>
      </c>
      <c r="E340" s="43" t="s">
        <v>576</v>
      </c>
      <c r="F340" s="9">
        <f>SUM(G340,H340)</f>
        <v>0</v>
      </c>
      <c r="G340" s="9">
        <v>0</v>
      </c>
      <c r="H340" s="9">
        <v>0</v>
      </c>
      <c r="O340" s="97"/>
    </row>
    <row r="341" spans="1:15" ht="24" customHeight="1">
      <c r="A341" s="7">
        <v>2843</v>
      </c>
      <c r="B341" s="7" t="s">
        <v>40</v>
      </c>
      <c r="C341" s="7" t="s">
        <v>29</v>
      </c>
      <c r="D341" s="7" t="s">
        <v>20</v>
      </c>
      <c r="E341" s="43" t="s">
        <v>162</v>
      </c>
      <c r="F341" s="9">
        <f>SUM(G341,H341)</f>
        <v>0</v>
      </c>
      <c r="G341" s="9">
        <v>0</v>
      </c>
      <c r="H341" s="9">
        <v>0</v>
      </c>
      <c r="O341" s="97"/>
    </row>
    <row r="342" spans="1:15" ht="11.25" customHeight="1">
      <c r="A342" s="7">
        <v>2850</v>
      </c>
      <c r="B342" s="7" t="s">
        <v>40</v>
      </c>
      <c r="C342" s="7" t="s">
        <v>32</v>
      </c>
      <c r="D342" s="7" t="s">
        <v>12</v>
      </c>
      <c r="E342" s="43" t="s">
        <v>160</v>
      </c>
      <c r="F342" s="9">
        <f>SUM(F343)</f>
        <v>0</v>
      </c>
      <c r="G342" s="9">
        <f>SUM(G343)</f>
        <v>0</v>
      </c>
      <c r="H342" s="9">
        <f>SUM(H343)</f>
        <v>0</v>
      </c>
      <c r="O342" s="97"/>
    </row>
    <row r="343" spans="1:15" ht="20.25" hidden="1" customHeight="1">
      <c r="A343" s="7">
        <v>2851</v>
      </c>
      <c r="B343" s="7" t="s">
        <v>40</v>
      </c>
      <c r="C343" s="7" t="s">
        <v>32</v>
      </c>
      <c r="D343" s="7" t="s">
        <v>11</v>
      </c>
      <c r="E343" s="43" t="s">
        <v>163</v>
      </c>
      <c r="F343" s="9">
        <f>SUM(G343,H343)</f>
        <v>0</v>
      </c>
      <c r="G343" s="9">
        <v>0</v>
      </c>
      <c r="H343" s="9">
        <v>0</v>
      </c>
      <c r="O343" s="97"/>
    </row>
    <row r="344" spans="1:15" s="56" customFormat="1" ht="26.25" customHeight="1">
      <c r="A344" s="7">
        <v>2860</v>
      </c>
      <c r="B344" s="7" t="s">
        <v>40</v>
      </c>
      <c r="C344" s="7" t="s">
        <v>35</v>
      </c>
      <c r="D344" s="7" t="s">
        <v>12</v>
      </c>
      <c r="E344" s="43" t="s">
        <v>163</v>
      </c>
      <c r="F344" s="9">
        <f>SUM(F345)</f>
        <v>0</v>
      </c>
      <c r="G344" s="9">
        <f>SUM(G345)</f>
        <v>0</v>
      </c>
      <c r="H344" s="9">
        <f>SUM(H345)</f>
        <v>0</v>
      </c>
      <c r="O344" s="97"/>
    </row>
    <row r="345" spans="1:15" s="56" customFormat="1">
      <c r="A345" s="7">
        <v>2861</v>
      </c>
      <c r="B345" s="7" t="s">
        <v>40</v>
      </c>
      <c r="C345" s="7" t="s">
        <v>35</v>
      </c>
      <c r="D345" s="7" t="s">
        <v>11</v>
      </c>
      <c r="E345" s="43" t="s">
        <v>164</v>
      </c>
      <c r="F345" s="9">
        <f>SUM(G345,H345)</f>
        <v>0</v>
      </c>
      <c r="G345" s="9">
        <v>0</v>
      </c>
      <c r="H345" s="9">
        <v>0</v>
      </c>
      <c r="O345" s="97"/>
    </row>
    <row r="346" spans="1:15" s="56" customFormat="1" ht="38.25">
      <c r="A346" s="7">
        <v>2900</v>
      </c>
      <c r="B346" s="7" t="s">
        <v>110</v>
      </c>
      <c r="C346" s="7" t="s">
        <v>12</v>
      </c>
      <c r="D346" s="7" t="s">
        <v>12</v>
      </c>
      <c r="E346" s="43" t="s">
        <v>165</v>
      </c>
      <c r="F346" s="9">
        <f>G346+H346</f>
        <v>1770174.5999999999</v>
      </c>
      <c r="G346" s="9">
        <f>G347+G366</f>
        <v>1292174.5999999999</v>
      </c>
      <c r="H346" s="9">
        <f>SUM(H347,H356,H360,H363,H366,H371,H373,H375)</f>
        <v>478000</v>
      </c>
      <c r="O346" s="97"/>
    </row>
    <row r="347" spans="1:15" s="56" customFormat="1" ht="19.5" customHeight="1">
      <c r="A347" s="7">
        <v>2910</v>
      </c>
      <c r="B347" s="7" t="s">
        <v>110</v>
      </c>
      <c r="C347" s="7" t="s">
        <v>11</v>
      </c>
      <c r="D347" s="7" t="s">
        <v>12</v>
      </c>
      <c r="E347" s="43" t="s">
        <v>166</v>
      </c>
      <c r="F347" s="9">
        <f>SUM(F348)</f>
        <v>1511942.7999999998</v>
      </c>
      <c r="G347" s="9">
        <f>SUM(G348)</f>
        <v>1033942.7999999999</v>
      </c>
      <c r="H347" s="9">
        <f>SUM(H348)</f>
        <v>478000</v>
      </c>
      <c r="O347" s="97"/>
    </row>
    <row r="348" spans="1:15" s="56" customFormat="1" ht="15" customHeight="1">
      <c r="A348" s="7">
        <v>2911</v>
      </c>
      <c r="B348" s="7" t="s">
        <v>110</v>
      </c>
      <c r="C348" s="7" t="s">
        <v>11</v>
      </c>
      <c r="D348" s="7" t="s">
        <v>11</v>
      </c>
      <c r="E348" s="43" t="s">
        <v>167</v>
      </c>
      <c r="F348" s="9">
        <f>H348+G348</f>
        <v>1511942.7999999998</v>
      </c>
      <c r="G348" s="9">
        <f>G350+G351</f>
        <v>1033942.7999999999</v>
      </c>
      <c r="H348" s="20">
        <f>SUM(H350:H354)</f>
        <v>478000</v>
      </c>
      <c r="O348" s="97"/>
    </row>
    <row r="349" spans="1:15" s="56" customFormat="1" ht="24.75" customHeight="1">
      <c r="A349" s="7"/>
      <c r="B349" s="7"/>
      <c r="C349" s="7"/>
      <c r="D349" s="7"/>
      <c r="E349" s="44" t="s">
        <v>484</v>
      </c>
      <c r="F349" s="9"/>
      <c r="G349" s="9"/>
      <c r="H349" s="9"/>
      <c r="O349" s="97"/>
    </row>
    <row r="350" spans="1:15" s="56" customFormat="1" ht="21.75" customHeight="1">
      <c r="A350" s="7"/>
      <c r="B350" s="7"/>
      <c r="C350" s="7"/>
      <c r="D350" s="7"/>
      <c r="E350" s="43" t="s">
        <v>523</v>
      </c>
      <c r="F350" s="9">
        <f>SUM(G350:H350)</f>
        <v>1028729.2</v>
      </c>
      <c r="G350" s="9">
        <v>1028729.2</v>
      </c>
      <c r="H350" s="68"/>
      <c r="I350" s="56" t="s">
        <v>540</v>
      </c>
      <c r="O350" s="97"/>
    </row>
    <row r="351" spans="1:15" s="56" customFormat="1" ht="30" customHeight="1">
      <c r="A351" s="7"/>
      <c r="B351" s="7"/>
      <c r="C351" s="7"/>
      <c r="D351" s="7"/>
      <c r="E351" s="43" t="s">
        <v>581</v>
      </c>
      <c r="F351" s="9">
        <f>G351</f>
        <v>5213.6000000000004</v>
      </c>
      <c r="G351" s="9">
        <v>5213.6000000000004</v>
      </c>
      <c r="H351" s="68"/>
      <c r="O351" s="97"/>
    </row>
    <row r="352" spans="1:15" ht="15" customHeight="1">
      <c r="A352" s="7"/>
      <c r="B352" s="7"/>
      <c r="C352" s="7"/>
      <c r="D352" s="7"/>
      <c r="E352" s="43" t="s">
        <v>583</v>
      </c>
      <c r="F352" s="9">
        <f>SUM(G352:H352)</f>
        <v>303600</v>
      </c>
      <c r="G352" s="9"/>
      <c r="H352" s="68">
        <v>303600</v>
      </c>
      <c r="O352" s="97"/>
    </row>
    <row r="353" spans="1:15" ht="0.75" customHeight="1">
      <c r="A353" s="7"/>
      <c r="B353" s="7"/>
      <c r="C353" s="7"/>
      <c r="D353" s="7"/>
      <c r="E353" s="43" t="s">
        <v>541</v>
      </c>
      <c r="F353" s="9">
        <f>SUM(G353:H353)</f>
        <v>0</v>
      </c>
      <c r="G353" s="9"/>
      <c r="H353" s="68"/>
      <c r="O353" s="97"/>
    </row>
    <row r="354" spans="1:15" ht="16.5" customHeight="1">
      <c r="A354" s="7"/>
      <c r="B354" s="7"/>
      <c r="C354" s="7"/>
      <c r="D354" s="7"/>
      <c r="E354" s="73" t="s">
        <v>578</v>
      </c>
      <c r="F354" s="9">
        <f>SUM(G354:H354)</f>
        <v>174400</v>
      </c>
      <c r="G354" s="9"/>
      <c r="H354" s="20">
        <v>174400</v>
      </c>
      <c r="O354" s="97"/>
    </row>
    <row r="355" spans="1:15" ht="15.75" hidden="1" customHeight="1">
      <c r="A355" s="7">
        <v>2912</v>
      </c>
      <c r="B355" s="7" t="s">
        <v>110</v>
      </c>
      <c r="C355" s="7" t="s">
        <v>11</v>
      </c>
      <c r="D355" s="7" t="s">
        <v>18</v>
      </c>
      <c r="E355" s="71"/>
      <c r="F355" s="9">
        <f>SUM(G355,H355)</f>
        <v>0</v>
      </c>
      <c r="G355" s="9">
        <v>0</v>
      </c>
      <c r="H355" s="9">
        <v>0</v>
      </c>
      <c r="O355" s="97"/>
    </row>
    <row r="356" spans="1:15" ht="21.75" hidden="1" customHeight="1">
      <c r="A356" s="7">
        <v>2920</v>
      </c>
      <c r="B356" s="7" t="s">
        <v>110</v>
      </c>
      <c r="C356" s="7" t="s">
        <v>18</v>
      </c>
      <c r="D356" s="7" t="s">
        <v>12</v>
      </c>
      <c r="E356" s="72" t="s">
        <v>168</v>
      </c>
      <c r="F356" s="9">
        <f>SUM(F358:F359)</f>
        <v>0</v>
      </c>
      <c r="G356" s="9">
        <f>SUM(G358:G359)</f>
        <v>0</v>
      </c>
      <c r="H356" s="9">
        <f>SUM(H358:H359)</f>
        <v>0</v>
      </c>
      <c r="O356" s="97"/>
    </row>
    <row r="357" spans="1:15" ht="11.25" hidden="1" customHeight="1">
      <c r="A357" s="7"/>
      <c r="B357" s="7"/>
      <c r="C357" s="7"/>
      <c r="D357" s="7"/>
      <c r="E357" s="43" t="s">
        <v>169</v>
      </c>
      <c r="F357" s="68"/>
      <c r="G357" s="68"/>
      <c r="H357" s="68"/>
      <c r="O357" s="97"/>
    </row>
    <row r="358" spans="1:15" ht="26.25" hidden="1" customHeight="1">
      <c r="A358" s="7">
        <v>2921</v>
      </c>
      <c r="B358" s="7" t="s">
        <v>110</v>
      </c>
      <c r="C358" s="7" t="s">
        <v>18</v>
      </c>
      <c r="D358" s="7" t="s">
        <v>11</v>
      </c>
      <c r="E358" s="43" t="s">
        <v>16</v>
      </c>
      <c r="F358" s="9">
        <f>SUM(G358,H358)</f>
        <v>0</v>
      </c>
      <c r="G358" s="9">
        <v>0</v>
      </c>
      <c r="H358" s="9">
        <v>0</v>
      </c>
      <c r="O358" s="97"/>
    </row>
    <row r="359" spans="1:15" ht="17.25" hidden="1" customHeight="1">
      <c r="A359" s="7">
        <v>2922</v>
      </c>
      <c r="B359" s="7" t="s">
        <v>110</v>
      </c>
      <c r="C359" s="7" t="s">
        <v>18</v>
      </c>
      <c r="D359" s="7" t="s">
        <v>18</v>
      </c>
      <c r="E359" s="43" t="s">
        <v>170</v>
      </c>
      <c r="F359" s="9">
        <f>SUM(G359,H359)</f>
        <v>0</v>
      </c>
      <c r="G359" s="9">
        <v>0</v>
      </c>
      <c r="H359" s="9">
        <v>0</v>
      </c>
      <c r="O359" s="97"/>
    </row>
    <row r="360" spans="1:15" ht="15.75" hidden="1" customHeight="1">
      <c r="A360" s="7">
        <v>2930</v>
      </c>
      <c r="B360" s="7" t="s">
        <v>110</v>
      </c>
      <c r="C360" s="7" t="s">
        <v>20</v>
      </c>
      <c r="D360" s="7" t="s">
        <v>12</v>
      </c>
      <c r="E360" s="43" t="s">
        <v>171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97"/>
    </row>
    <row r="361" spans="1:15" ht="22.5" hidden="1" customHeight="1">
      <c r="A361" s="7">
        <v>2931</v>
      </c>
      <c r="B361" s="7" t="s">
        <v>110</v>
      </c>
      <c r="C361" s="7" t="s">
        <v>20</v>
      </c>
      <c r="D361" s="7" t="s">
        <v>11</v>
      </c>
      <c r="E361" s="43" t="s">
        <v>172</v>
      </c>
      <c r="F361" s="9">
        <f>SUM(G361,H361)</f>
        <v>0</v>
      </c>
      <c r="G361" s="9">
        <v>0</v>
      </c>
      <c r="H361" s="9">
        <v>0</v>
      </c>
      <c r="O361" s="97"/>
    </row>
    <row r="362" spans="1:15" ht="18.75" hidden="1" customHeight="1">
      <c r="A362" s="7">
        <v>2932</v>
      </c>
      <c r="B362" s="7" t="s">
        <v>110</v>
      </c>
      <c r="C362" s="7" t="s">
        <v>20</v>
      </c>
      <c r="D362" s="7" t="s">
        <v>18</v>
      </c>
      <c r="E362" s="43" t="s">
        <v>173</v>
      </c>
      <c r="F362" s="9">
        <f>SUM(G362,H362)</f>
        <v>0</v>
      </c>
      <c r="G362" s="9">
        <v>0</v>
      </c>
      <c r="H362" s="9">
        <v>0</v>
      </c>
      <c r="O362" s="97"/>
    </row>
    <row r="363" spans="1:15" s="56" customFormat="1" ht="21" hidden="1" customHeight="1">
      <c r="A363" s="7">
        <v>2940</v>
      </c>
      <c r="B363" s="7" t="s">
        <v>110</v>
      </c>
      <c r="C363" s="7" t="s">
        <v>29</v>
      </c>
      <c r="D363" s="7" t="s">
        <v>12</v>
      </c>
      <c r="E363" s="43" t="s">
        <v>174</v>
      </c>
      <c r="F363" s="9">
        <f>SUM(F364:F365)</f>
        <v>0</v>
      </c>
      <c r="G363" s="9">
        <f>SUM(G364:G365)</f>
        <v>0</v>
      </c>
      <c r="H363" s="9">
        <f>SUM(H364:H365)</f>
        <v>0</v>
      </c>
      <c r="O363" s="97"/>
    </row>
    <row r="364" spans="1:15" s="56" customFormat="1" ht="17.25" hidden="1" customHeight="1">
      <c r="A364" s="7">
        <v>2941</v>
      </c>
      <c r="B364" s="7" t="s">
        <v>110</v>
      </c>
      <c r="C364" s="7" t="s">
        <v>29</v>
      </c>
      <c r="D364" s="7" t="s">
        <v>11</v>
      </c>
      <c r="E364" s="43" t="s">
        <v>175</v>
      </c>
      <c r="F364" s="9">
        <f>SUM(G364,H364)</f>
        <v>0</v>
      </c>
      <c r="G364" s="9">
        <v>0</v>
      </c>
      <c r="H364" s="9">
        <v>0</v>
      </c>
      <c r="O364" s="97"/>
    </row>
    <row r="365" spans="1:15" s="56" customFormat="1" ht="24" hidden="1" customHeight="1">
      <c r="A365" s="7">
        <v>2942</v>
      </c>
      <c r="B365" s="7" t="s">
        <v>110</v>
      </c>
      <c r="C365" s="7" t="s">
        <v>29</v>
      </c>
      <c r="D365" s="7" t="s">
        <v>18</v>
      </c>
      <c r="E365" s="43" t="s">
        <v>176</v>
      </c>
      <c r="F365" s="9">
        <f>SUM(G365,H365)</f>
        <v>0</v>
      </c>
      <c r="G365" s="9">
        <v>0</v>
      </c>
      <c r="H365" s="9">
        <v>0</v>
      </c>
      <c r="O365" s="97"/>
    </row>
    <row r="366" spans="1:15" s="56" customFormat="1" ht="19.5" customHeight="1">
      <c r="A366" s="7">
        <v>2950</v>
      </c>
      <c r="B366" s="7" t="s">
        <v>110</v>
      </c>
      <c r="C366" s="7" t="s">
        <v>32</v>
      </c>
      <c r="D366" s="7" t="s">
        <v>12</v>
      </c>
      <c r="E366" s="43" t="s">
        <v>178</v>
      </c>
      <c r="F366" s="9">
        <f>SUM(F367)</f>
        <v>258231.80000000002</v>
      </c>
      <c r="G366" s="9">
        <f>SUM(G367)</f>
        <v>258231.80000000002</v>
      </c>
      <c r="H366" s="9">
        <f>SUM(H367)</f>
        <v>0</v>
      </c>
      <c r="O366" s="97"/>
    </row>
    <row r="367" spans="1:15" s="56" customFormat="1" ht="21" customHeight="1">
      <c r="A367" s="7">
        <v>2951</v>
      </c>
      <c r="B367" s="7" t="s">
        <v>110</v>
      </c>
      <c r="C367" s="7" t="s">
        <v>32</v>
      </c>
      <c r="D367" s="7" t="s">
        <v>11</v>
      </c>
      <c r="E367" s="43" t="s">
        <v>579</v>
      </c>
      <c r="F367" s="9">
        <f>SUM(F369:F370)</f>
        <v>258231.80000000002</v>
      </c>
      <c r="G367" s="9">
        <f>SUM(G369:G370)</f>
        <v>258231.80000000002</v>
      </c>
      <c r="H367" s="9">
        <f>SUM(H369:H370)</f>
        <v>0</v>
      </c>
      <c r="K367" s="56" t="s">
        <v>542</v>
      </c>
      <c r="O367" s="97"/>
    </row>
    <row r="368" spans="1:15" ht="15" customHeight="1">
      <c r="A368" s="7"/>
      <c r="B368" s="7"/>
      <c r="C368" s="7"/>
      <c r="D368" s="7"/>
      <c r="E368" s="44" t="s">
        <v>484</v>
      </c>
      <c r="F368" s="9"/>
      <c r="G368" s="9"/>
      <c r="H368" s="9"/>
      <c r="O368" s="97"/>
    </row>
    <row r="369" spans="1:15" ht="15" customHeight="1">
      <c r="A369" s="7"/>
      <c r="B369" s="7"/>
      <c r="C369" s="7"/>
      <c r="D369" s="7"/>
      <c r="E369" s="43" t="s">
        <v>580</v>
      </c>
      <c r="F369" s="9">
        <f>G369</f>
        <v>255399.2</v>
      </c>
      <c r="G369" s="9">
        <v>255399.2</v>
      </c>
      <c r="H369" s="68">
        <v>0</v>
      </c>
      <c r="O369" s="97"/>
    </row>
    <row r="370" spans="1:15" ht="29.25" customHeight="1">
      <c r="A370" s="7"/>
      <c r="B370" s="7"/>
      <c r="C370" s="7"/>
      <c r="D370" s="7"/>
      <c r="E370" s="43" t="s">
        <v>581</v>
      </c>
      <c r="F370" s="9">
        <f>G370</f>
        <v>2832.6</v>
      </c>
      <c r="G370" s="9">
        <v>2832.6</v>
      </c>
      <c r="H370" s="68">
        <v>0</v>
      </c>
      <c r="O370" s="97"/>
    </row>
    <row r="371" spans="1:15" ht="10.5" customHeight="1">
      <c r="A371" s="7">
        <v>2960</v>
      </c>
      <c r="B371" s="7" t="s">
        <v>110</v>
      </c>
      <c r="C371" s="7" t="s">
        <v>35</v>
      </c>
      <c r="D371" s="7" t="s">
        <v>12</v>
      </c>
      <c r="E371" s="43" t="s">
        <v>180</v>
      </c>
      <c r="F371" s="9">
        <f>SUM(F372)</f>
        <v>0</v>
      </c>
      <c r="G371" s="9">
        <f>SUM(G372)</f>
        <v>0</v>
      </c>
      <c r="H371" s="9">
        <f>SUM(H372)</f>
        <v>0</v>
      </c>
      <c r="O371" s="97"/>
    </row>
    <row r="372" spans="1:15" ht="19.5" customHeight="1">
      <c r="A372" s="7">
        <v>2961</v>
      </c>
      <c r="B372" s="7" t="s">
        <v>110</v>
      </c>
      <c r="C372" s="7" t="s">
        <v>35</v>
      </c>
      <c r="D372" s="7" t="s">
        <v>11</v>
      </c>
      <c r="E372" s="43" t="s">
        <v>181</v>
      </c>
      <c r="F372" s="9">
        <f>SUM(G372,H372)</f>
        <v>0</v>
      </c>
      <c r="G372" s="9">
        <v>0</v>
      </c>
      <c r="H372" s="9">
        <v>0</v>
      </c>
      <c r="O372" s="97"/>
    </row>
    <row r="373" spans="1:15" ht="16.5" customHeight="1">
      <c r="A373" s="7">
        <v>2970</v>
      </c>
      <c r="B373" s="7" t="s">
        <v>110</v>
      </c>
      <c r="C373" s="7" t="s">
        <v>38</v>
      </c>
      <c r="D373" s="7" t="s">
        <v>12</v>
      </c>
      <c r="E373" s="43" t="s">
        <v>181</v>
      </c>
      <c r="F373" s="9">
        <f>SUM(F374)</f>
        <v>0</v>
      </c>
      <c r="G373" s="9">
        <f>SUM(G374)</f>
        <v>0</v>
      </c>
      <c r="H373" s="9">
        <f>SUM(H374)</f>
        <v>0</v>
      </c>
      <c r="O373" s="97"/>
    </row>
    <row r="374" spans="1:15" s="56" customFormat="1" ht="19.5" customHeight="1">
      <c r="A374" s="7">
        <v>2971</v>
      </c>
      <c r="B374" s="7" t="s">
        <v>110</v>
      </c>
      <c r="C374" s="7" t="s">
        <v>38</v>
      </c>
      <c r="D374" s="7" t="s">
        <v>11</v>
      </c>
      <c r="E374" s="43" t="s">
        <v>182</v>
      </c>
      <c r="F374" s="9">
        <f>SUM(G374,H374)</f>
        <v>0</v>
      </c>
      <c r="G374" s="9">
        <v>0</v>
      </c>
      <c r="H374" s="9">
        <v>0</v>
      </c>
      <c r="O374" s="97"/>
    </row>
    <row r="375" spans="1:15" s="56" customFormat="1" ht="15" customHeight="1">
      <c r="A375" s="7">
        <v>2980</v>
      </c>
      <c r="B375" s="7" t="s">
        <v>110</v>
      </c>
      <c r="C375" s="7" t="s">
        <v>40</v>
      </c>
      <c r="D375" s="7" t="s">
        <v>12</v>
      </c>
      <c r="E375" s="43" t="s">
        <v>182</v>
      </c>
      <c r="F375" s="9">
        <f>SUM(F376)</f>
        <v>0</v>
      </c>
      <c r="G375" s="9">
        <f>SUM(G376)</f>
        <v>0</v>
      </c>
      <c r="H375" s="9">
        <f>SUM(H376)</f>
        <v>0</v>
      </c>
      <c r="O375" s="97"/>
    </row>
    <row r="376" spans="1:15" s="56" customFormat="1" ht="15" customHeight="1">
      <c r="A376" s="7">
        <v>2981</v>
      </c>
      <c r="B376" s="7" t="s">
        <v>110</v>
      </c>
      <c r="C376" s="7" t="s">
        <v>40</v>
      </c>
      <c r="D376" s="7" t="s">
        <v>11</v>
      </c>
      <c r="E376" s="43" t="s">
        <v>183</v>
      </c>
      <c r="F376" s="9">
        <f>SUM(G376,H376)</f>
        <v>0</v>
      </c>
      <c r="G376" s="9">
        <v>0</v>
      </c>
      <c r="H376" s="9">
        <v>0</v>
      </c>
      <c r="O376" s="97"/>
    </row>
    <row r="377" spans="1:15" s="56" customFormat="1" ht="41.25" customHeight="1">
      <c r="A377" s="7">
        <v>3000</v>
      </c>
      <c r="B377" s="7" t="s">
        <v>184</v>
      </c>
      <c r="C377" s="7" t="s">
        <v>12</v>
      </c>
      <c r="D377" s="7" t="s">
        <v>12</v>
      </c>
      <c r="E377" s="43" t="s">
        <v>185</v>
      </c>
      <c r="F377" s="9">
        <f>G377</f>
        <v>20000</v>
      </c>
      <c r="G377" s="9">
        <v>20000</v>
      </c>
      <c r="H377" s="9">
        <f>SUM(H378,H381,H383,H385,H387,H389,H391,H396,H398)</f>
        <v>0</v>
      </c>
      <c r="O377" s="97"/>
    </row>
    <row r="378" spans="1:15" s="56" customFormat="1" ht="33" hidden="1" customHeight="1">
      <c r="A378" s="7">
        <v>3010</v>
      </c>
      <c r="B378" s="7" t="s">
        <v>184</v>
      </c>
      <c r="C378" s="7" t="s">
        <v>11</v>
      </c>
      <c r="D378" s="7" t="s">
        <v>12</v>
      </c>
      <c r="E378" s="43" t="s">
        <v>185</v>
      </c>
      <c r="F378" s="9">
        <v>20000</v>
      </c>
      <c r="G378" s="9">
        <v>20000</v>
      </c>
      <c r="H378" s="9">
        <f>SUM(H379:H380)</f>
        <v>0</v>
      </c>
      <c r="O378" s="97"/>
    </row>
    <row r="379" spans="1:15" s="56" customFormat="1" ht="15" customHeight="1">
      <c r="A379" s="7">
        <v>3011</v>
      </c>
      <c r="B379" s="7" t="s">
        <v>184</v>
      </c>
      <c r="C379" s="7" t="s">
        <v>11</v>
      </c>
      <c r="D379" s="7" t="s">
        <v>11</v>
      </c>
      <c r="E379" s="43" t="s">
        <v>186</v>
      </c>
      <c r="F379" s="9">
        <f>SUM(G379,H379)</f>
        <v>0</v>
      </c>
      <c r="G379" s="9">
        <v>0</v>
      </c>
      <c r="H379" s="9">
        <v>0</v>
      </c>
      <c r="O379" s="97"/>
    </row>
    <row r="380" spans="1:15" s="56" customFormat="1" ht="15" customHeight="1">
      <c r="A380" s="7">
        <v>3012</v>
      </c>
      <c r="B380" s="7" t="s">
        <v>184</v>
      </c>
      <c r="C380" s="7" t="s">
        <v>11</v>
      </c>
      <c r="D380" s="7" t="s">
        <v>18</v>
      </c>
      <c r="E380" s="43" t="s">
        <v>187</v>
      </c>
      <c r="F380" s="9">
        <f>SUM(G380,H380)</f>
        <v>0</v>
      </c>
      <c r="G380" s="9">
        <v>0</v>
      </c>
      <c r="H380" s="9">
        <v>0</v>
      </c>
      <c r="O380" s="97"/>
    </row>
    <row r="381" spans="1:15" s="56" customFormat="1" ht="15" customHeight="1">
      <c r="A381" s="7">
        <v>3020</v>
      </c>
      <c r="B381" s="7" t="s">
        <v>184</v>
      </c>
      <c r="C381" s="7" t="s">
        <v>18</v>
      </c>
      <c r="D381" s="7" t="s">
        <v>12</v>
      </c>
      <c r="E381" s="43" t="s">
        <v>188</v>
      </c>
      <c r="F381" s="9">
        <f>SUM(F382)</f>
        <v>0</v>
      </c>
      <c r="G381" s="9">
        <f>SUM(G382)</f>
        <v>0</v>
      </c>
      <c r="H381" s="9">
        <f>SUM(H382)</f>
        <v>0</v>
      </c>
      <c r="O381" s="97"/>
    </row>
    <row r="382" spans="1:15" s="56" customFormat="1" ht="15" customHeight="1">
      <c r="A382" s="7">
        <v>3021</v>
      </c>
      <c r="B382" s="7" t="s">
        <v>184</v>
      </c>
      <c r="C382" s="7" t="s">
        <v>18</v>
      </c>
      <c r="D382" s="7" t="s">
        <v>11</v>
      </c>
      <c r="E382" s="43" t="s">
        <v>189</v>
      </c>
      <c r="F382" s="9">
        <f>SUM(G382,H382)</f>
        <v>0</v>
      </c>
      <c r="G382" s="9">
        <v>0</v>
      </c>
      <c r="H382" s="9">
        <v>0</v>
      </c>
      <c r="O382" s="97"/>
    </row>
    <row r="383" spans="1:15" s="56" customFormat="1" ht="15" customHeight="1">
      <c r="A383" s="7">
        <v>3030</v>
      </c>
      <c r="B383" s="7" t="s">
        <v>184</v>
      </c>
      <c r="C383" s="7" t="s">
        <v>20</v>
      </c>
      <c r="D383" s="7" t="s">
        <v>12</v>
      </c>
      <c r="E383" s="43" t="s">
        <v>189</v>
      </c>
      <c r="F383" s="9">
        <f>SUM(F384)</f>
        <v>0</v>
      </c>
      <c r="G383" s="9">
        <f>SUM(G384)</f>
        <v>0</v>
      </c>
      <c r="H383" s="9">
        <f>SUM(H384)</f>
        <v>0</v>
      </c>
      <c r="O383" s="97"/>
    </row>
    <row r="384" spans="1:15" s="56" customFormat="1" ht="15" customHeight="1">
      <c r="A384" s="7">
        <v>3031</v>
      </c>
      <c r="B384" s="7" t="s">
        <v>184</v>
      </c>
      <c r="C384" s="7" t="s">
        <v>20</v>
      </c>
      <c r="D384" s="7" t="s">
        <v>11</v>
      </c>
      <c r="E384" s="43" t="s">
        <v>190</v>
      </c>
      <c r="F384" s="9">
        <f>SUM(G384,H384)</f>
        <v>0</v>
      </c>
      <c r="G384" s="9">
        <v>0</v>
      </c>
      <c r="H384" s="9">
        <v>0</v>
      </c>
      <c r="O384" s="97"/>
    </row>
    <row r="385" spans="1:15" s="56" customFormat="1" ht="15" customHeight="1">
      <c r="A385" s="7">
        <v>3040</v>
      </c>
      <c r="B385" s="7" t="s">
        <v>184</v>
      </c>
      <c r="C385" s="7" t="s">
        <v>29</v>
      </c>
      <c r="D385" s="7" t="s">
        <v>12</v>
      </c>
      <c r="E385" s="43" t="s">
        <v>190</v>
      </c>
      <c r="F385" s="9">
        <f>SUM(F386)</f>
        <v>0</v>
      </c>
      <c r="G385" s="9">
        <f>SUM(G386)</f>
        <v>0</v>
      </c>
      <c r="H385" s="9">
        <f>SUM(H386)</f>
        <v>0</v>
      </c>
      <c r="O385" s="97"/>
    </row>
    <row r="386" spans="1:15" s="56" customFormat="1" ht="15" customHeight="1">
      <c r="A386" s="7">
        <v>3041</v>
      </c>
      <c r="B386" s="7" t="s">
        <v>184</v>
      </c>
      <c r="C386" s="7" t="s">
        <v>29</v>
      </c>
      <c r="D386" s="7" t="s">
        <v>11</v>
      </c>
      <c r="E386" s="43" t="s">
        <v>191</v>
      </c>
      <c r="F386" s="9">
        <f>SUM(G386,H386)</f>
        <v>0</v>
      </c>
      <c r="G386" s="9">
        <v>0</v>
      </c>
      <c r="H386" s="9">
        <v>0</v>
      </c>
      <c r="O386" s="97"/>
    </row>
    <row r="387" spans="1:15" s="56" customFormat="1" ht="12.75" customHeight="1">
      <c r="A387" s="7">
        <v>3050</v>
      </c>
      <c r="B387" s="7" t="s">
        <v>184</v>
      </c>
      <c r="C387" s="7" t="s">
        <v>32</v>
      </c>
      <c r="D387" s="7" t="s">
        <v>12</v>
      </c>
      <c r="E387" s="43" t="s">
        <v>191</v>
      </c>
      <c r="F387" s="9">
        <f>SUM(F388)</f>
        <v>0</v>
      </c>
      <c r="G387" s="9">
        <f>SUM(G388)</f>
        <v>0</v>
      </c>
      <c r="H387" s="9">
        <f>SUM(H388)</f>
        <v>0</v>
      </c>
      <c r="O387" s="97"/>
    </row>
    <row r="388" spans="1:15" s="56" customFormat="1" ht="20.25" hidden="1" customHeight="1">
      <c r="A388" s="7">
        <v>3051</v>
      </c>
      <c r="B388" s="7" t="s">
        <v>184</v>
      </c>
      <c r="C388" s="7" t="s">
        <v>32</v>
      </c>
      <c r="D388" s="7" t="s">
        <v>11</v>
      </c>
      <c r="E388" s="43" t="s">
        <v>192</v>
      </c>
      <c r="F388" s="9">
        <f>SUM(G388,H388)</f>
        <v>0</v>
      </c>
      <c r="G388" s="9">
        <v>0</v>
      </c>
      <c r="H388" s="9">
        <v>0</v>
      </c>
      <c r="O388" s="97"/>
    </row>
    <row r="389" spans="1:15" s="56" customFormat="1" ht="0.75" hidden="1" customHeight="1">
      <c r="A389" s="7">
        <v>3060</v>
      </c>
      <c r="B389" s="7" t="s">
        <v>184</v>
      </c>
      <c r="C389" s="7" t="s">
        <v>35</v>
      </c>
      <c r="D389" s="7" t="s">
        <v>12</v>
      </c>
      <c r="E389" s="43" t="s">
        <v>192</v>
      </c>
      <c r="F389" s="9">
        <f>SUM(F390)</f>
        <v>0</v>
      </c>
      <c r="G389" s="9">
        <f>SUM(G390)</f>
        <v>0</v>
      </c>
      <c r="H389" s="9">
        <f>SUM(H390)</f>
        <v>0</v>
      </c>
      <c r="O389" s="97"/>
    </row>
    <row r="390" spans="1:15" s="56" customFormat="1" ht="13.5" customHeight="1">
      <c r="A390" s="7">
        <v>3061</v>
      </c>
      <c r="B390" s="7" t="s">
        <v>184</v>
      </c>
      <c r="C390" s="7" t="s">
        <v>35</v>
      </c>
      <c r="D390" s="7" t="s">
        <v>11</v>
      </c>
      <c r="E390" s="43" t="s">
        <v>193</v>
      </c>
      <c r="F390" s="9">
        <f>SUM(G390,H390)</f>
        <v>0</v>
      </c>
      <c r="G390" s="9">
        <v>0</v>
      </c>
      <c r="H390" s="9">
        <v>0</v>
      </c>
      <c r="O390" s="97"/>
    </row>
    <row r="391" spans="1:15" s="56" customFormat="1" ht="29.25" customHeight="1">
      <c r="A391" s="7">
        <v>3070</v>
      </c>
      <c r="B391" s="7" t="s">
        <v>184</v>
      </c>
      <c r="C391" s="7" t="s">
        <v>38</v>
      </c>
      <c r="D391" s="7" t="s">
        <v>12</v>
      </c>
      <c r="E391" s="43" t="s">
        <v>194</v>
      </c>
      <c r="F391" s="9">
        <f>SUM(F392)</f>
        <v>20000</v>
      </c>
      <c r="G391" s="9">
        <f>SUM(G392)</f>
        <v>20000</v>
      </c>
      <c r="H391" s="9">
        <f>SUM(H392)</f>
        <v>0</v>
      </c>
      <c r="O391" s="97"/>
    </row>
    <row r="392" spans="1:15" s="56" customFormat="1" ht="25.5" customHeight="1">
      <c r="A392" s="7">
        <v>3071</v>
      </c>
      <c r="B392" s="7" t="s">
        <v>184</v>
      </c>
      <c r="C392" s="7" t="s">
        <v>38</v>
      </c>
      <c r="D392" s="7" t="s">
        <v>11</v>
      </c>
      <c r="E392" s="43" t="s">
        <v>194</v>
      </c>
      <c r="F392" s="9">
        <f>SUM(F394:F395)</f>
        <v>20000</v>
      </c>
      <c r="G392" s="9">
        <f>SUM(G394:G395)</f>
        <v>20000</v>
      </c>
      <c r="H392" s="9">
        <f>SUM(H394:H395)</f>
        <v>0</v>
      </c>
      <c r="O392" s="97"/>
    </row>
    <row r="393" spans="1:15" s="56" customFormat="1" ht="24.75" customHeight="1">
      <c r="A393" s="7"/>
      <c r="B393" s="7"/>
      <c r="C393" s="7"/>
      <c r="D393" s="7"/>
      <c r="E393" s="44" t="s">
        <v>484</v>
      </c>
      <c r="F393" s="9"/>
      <c r="G393" s="9"/>
      <c r="H393" s="9"/>
      <c r="O393" s="97"/>
    </row>
    <row r="394" spans="1:15" s="56" customFormat="1" ht="25.5" hidden="1" customHeight="1">
      <c r="A394" s="7"/>
      <c r="B394" s="7"/>
      <c r="C394" s="7"/>
      <c r="D394" s="7"/>
      <c r="E394" s="44" t="s">
        <v>484</v>
      </c>
      <c r="F394" s="9">
        <f>G394</f>
        <v>0</v>
      </c>
      <c r="G394" s="9">
        <v>0</v>
      </c>
      <c r="H394" s="9">
        <v>0</v>
      </c>
      <c r="O394" s="97"/>
    </row>
    <row r="395" spans="1:15" s="56" customFormat="1" ht="15" customHeight="1">
      <c r="A395" s="7"/>
      <c r="B395" s="7"/>
      <c r="C395" s="7"/>
      <c r="D395" s="7"/>
      <c r="E395" s="60" t="s">
        <v>536</v>
      </c>
      <c r="F395" s="9">
        <f>SUM(G395:H395)</f>
        <v>20000</v>
      </c>
      <c r="G395" s="9">
        <v>20000</v>
      </c>
      <c r="H395" s="9">
        <v>0</v>
      </c>
      <c r="O395" s="97"/>
    </row>
    <row r="396" spans="1:15" s="56" customFormat="1" ht="15" customHeight="1">
      <c r="A396" s="7">
        <v>3080</v>
      </c>
      <c r="B396" s="7" t="s">
        <v>184</v>
      </c>
      <c r="C396" s="7" t="s">
        <v>40</v>
      </c>
      <c r="D396" s="7" t="s">
        <v>12</v>
      </c>
      <c r="E396" s="43" t="s">
        <v>516</v>
      </c>
      <c r="F396" s="9">
        <f>SUM(F397)</f>
        <v>0</v>
      </c>
      <c r="G396" s="9">
        <f>SUM(G397)</f>
        <v>0</v>
      </c>
      <c r="H396" s="9">
        <f>SUM(H397)</f>
        <v>0</v>
      </c>
      <c r="O396" s="97"/>
    </row>
    <row r="397" spans="1:15" s="56" customFormat="1" ht="25.5" customHeight="1">
      <c r="A397" s="7">
        <v>3081</v>
      </c>
      <c r="B397" s="7" t="s">
        <v>184</v>
      </c>
      <c r="C397" s="7" t="s">
        <v>40</v>
      </c>
      <c r="D397" s="7" t="s">
        <v>11</v>
      </c>
      <c r="E397" s="43" t="s">
        <v>195</v>
      </c>
      <c r="F397" s="9">
        <f>SUM(G397,H397)</f>
        <v>0</v>
      </c>
      <c r="G397" s="9">
        <v>0</v>
      </c>
      <c r="H397" s="9">
        <v>0</v>
      </c>
      <c r="O397" s="97"/>
    </row>
    <row r="398" spans="1:15" s="56" customFormat="1" ht="31.5" customHeight="1">
      <c r="A398" s="7">
        <v>3090</v>
      </c>
      <c r="B398" s="7" t="s">
        <v>184</v>
      </c>
      <c r="C398" s="7" t="s">
        <v>110</v>
      </c>
      <c r="D398" s="7" t="s">
        <v>12</v>
      </c>
      <c r="E398" s="43" t="s">
        <v>195</v>
      </c>
      <c r="F398" s="9">
        <f>SUM(F399:F400)</f>
        <v>0</v>
      </c>
      <c r="G398" s="9">
        <f>SUM(G399:G400)</f>
        <v>0</v>
      </c>
      <c r="H398" s="9">
        <f>SUM(H399:H400)</f>
        <v>0</v>
      </c>
      <c r="O398" s="97"/>
    </row>
    <row r="399" spans="1:15" ht="27" customHeight="1">
      <c r="A399" s="7">
        <v>3091</v>
      </c>
      <c r="B399" s="7" t="s">
        <v>184</v>
      </c>
      <c r="C399" s="7" t="s">
        <v>110</v>
      </c>
      <c r="D399" s="7" t="s">
        <v>11</v>
      </c>
      <c r="E399" s="43" t="s">
        <v>196</v>
      </c>
      <c r="F399" s="9">
        <f>SUM(G399,H399)</f>
        <v>0</v>
      </c>
      <c r="G399" s="9">
        <v>0</v>
      </c>
      <c r="H399" s="9">
        <v>0</v>
      </c>
      <c r="O399" s="97"/>
    </row>
    <row r="400" spans="1:15" ht="0.75" hidden="1" customHeight="1">
      <c r="A400" s="7">
        <v>3092</v>
      </c>
      <c r="B400" s="7" t="s">
        <v>184</v>
      </c>
      <c r="C400" s="7" t="s">
        <v>110</v>
      </c>
      <c r="D400" s="7" t="s">
        <v>18</v>
      </c>
      <c r="E400" s="43" t="s">
        <v>196</v>
      </c>
      <c r="F400" s="9">
        <f>SUM(G400,H400)</f>
        <v>0</v>
      </c>
      <c r="G400" s="9">
        <v>0</v>
      </c>
      <c r="H400" s="9">
        <v>0</v>
      </c>
      <c r="O400" s="97"/>
    </row>
    <row r="401" spans="1:15" ht="1.5" hidden="1" customHeight="1">
      <c r="A401" s="7"/>
      <c r="B401" s="7"/>
      <c r="C401" s="7"/>
      <c r="D401" s="7"/>
      <c r="E401" s="43"/>
      <c r="F401" s="9">
        <f>G401</f>
        <v>0</v>
      </c>
      <c r="G401" s="9">
        <v>0</v>
      </c>
      <c r="H401" s="9">
        <f t="shared" ref="F401:H403" si="7">SUM(H402)</f>
        <v>0</v>
      </c>
      <c r="O401" s="97"/>
    </row>
    <row r="402" spans="1:15" ht="33" customHeight="1">
      <c r="A402" s="7">
        <v>3110</v>
      </c>
      <c r="B402" s="7" t="s">
        <v>198</v>
      </c>
      <c r="C402" s="7" t="s">
        <v>11</v>
      </c>
      <c r="D402" s="7" t="s">
        <v>12</v>
      </c>
      <c r="E402" s="43" t="s">
        <v>199</v>
      </c>
      <c r="F402" s="9">
        <f t="shared" si="7"/>
        <v>127099.30000000005</v>
      </c>
      <c r="G402" s="9">
        <f>SUM(G403)</f>
        <v>527099.30000000005</v>
      </c>
      <c r="H402" s="9">
        <f t="shared" si="7"/>
        <v>0</v>
      </c>
    </row>
    <row r="403" spans="1:15">
      <c r="A403" s="7">
        <v>3112</v>
      </c>
      <c r="B403" s="7" t="s">
        <v>198</v>
      </c>
      <c r="C403" s="7" t="s">
        <v>11</v>
      </c>
      <c r="D403" s="7" t="s">
        <v>18</v>
      </c>
      <c r="E403" s="43"/>
      <c r="F403" s="9">
        <f t="shared" si="7"/>
        <v>127099.30000000005</v>
      </c>
      <c r="G403" s="9">
        <f t="shared" si="7"/>
        <v>527099.30000000005</v>
      </c>
      <c r="H403" s="9">
        <f t="shared" si="7"/>
        <v>0</v>
      </c>
    </row>
    <row r="404" spans="1:15" ht="21" customHeight="1">
      <c r="A404" s="7">
        <v>3112</v>
      </c>
      <c r="B404" s="7" t="s">
        <v>198</v>
      </c>
      <c r="C404" s="7" t="s">
        <v>11</v>
      </c>
      <c r="D404" s="7" t="s">
        <v>18</v>
      </c>
      <c r="E404" s="43" t="s">
        <v>201</v>
      </c>
      <c r="F404" s="9">
        <f>F405</f>
        <v>127099.30000000005</v>
      </c>
      <c r="G404" s="9">
        <f>G405</f>
        <v>527099.30000000005</v>
      </c>
      <c r="H404" s="9">
        <v>0</v>
      </c>
    </row>
    <row r="405" spans="1:15" ht="19.5" customHeight="1">
      <c r="A405" s="53"/>
      <c r="B405" s="54"/>
      <c r="C405" s="54"/>
      <c r="D405" s="55"/>
      <c r="E405" s="51" t="s">
        <v>543</v>
      </c>
      <c r="F405" s="9">
        <f>G405-400000</f>
        <v>127099.30000000005</v>
      </c>
      <c r="G405" s="9">
        <v>527099.30000000005</v>
      </c>
      <c r="H405" s="9">
        <v>0</v>
      </c>
    </row>
    <row r="406" spans="1:15">
      <c r="A406" s="52"/>
      <c r="B406" s="52"/>
      <c r="C406" s="52"/>
      <c r="D406" s="5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Varduhi</cp:lastModifiedBy>
  <cp:lastPrinted>2026-05-29T08:43:53Z</cp:lastPrinted>
  <dcterms:created xsi:type="dcterms:W3CDTF">2022-02-01T10:32:06Z</dcterms:created>
  <dcterms:modified xsi:type="dcterms:W3CDTF">2026-06-04T13:55:40Z</dcterms:modified>
</cp:coreProperties>
</file>